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i4ce.sharepoint.com/Documents partages/71 - Poleco/Panorama/Edition 2025/2025 Rapport/Annexes/A mettre en ligne/"/>
    </mc:Choice>
  </mc:AlternateContent>
  <xr:revisionPtr revIDLastSave="80" documentId="8_{4217F212-4806-445C-A32A-BA992B4939E4}" xr6:coauthVersionLast="47" xr6:coauthVersionMax="47" xr10:uidLastSave="{A9513001-87CC-403C-BF99-0846AF496A81}"/>
  <bookViews>
    <workbookView xWindow="0" yWindow="-16320" windowWidth="29040" windowHeight="15840" xr2:uid="{263C0900-1AAD-47D3-ADC8-B677558A22F1}"/>
  </bookViews>
  <sheets>
    <sheet name="Annexe 2" sheetId="95" r:id="rId1"/>
  </sheets>
  <definedNames>
    <definedName name="_xlnm._FilterDatabase" localSheetId="0" hidden="1">'Annexe 2'!#REF!</definedName>
    <definedName name="currentYear">#REF!</definedName>
    <definedName name="currentYear3">#REF!</definedName>
    <definedName name="currentYearB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520" i="95" l="1"/>
  <c r="CD520" i="95"/>
  <c r="CA520" i="95"/>
  <c r="BX520" i="95"/>
  <c r="BU520" i="95"/>
  <c r="BR520" i="95"/>
  <c r="BO520" i="95"/>
  <c r="BL520" i="95"/>
  <c r="BI520" i="95"/>
  <c r="BF520" i="95"/>
  <c r="BC520" i="95"/>
  <c r="AZ520" i="95"/>
  <c r="AW520" i="95"/>
  <c r="AT520" i="95"/>
  <c r="AQ520" i="95"/>
  <c r="AN520" i="95"/>
  <c r="AK520" i="95"/>
  <c r="AH520" i="95"/>
  <c r="AE520" i="95"/>
  <c r="AB520" i="95"/>
  <c r="Y520" i="95"/>
  <c r="V520" i="95"/>
  <c r="S520" i="95"/>
  <c r="P520" i="95"/>
  <c r="M520" i="95"/>
  <c r="J520" i="95"/>
  <c r="CJ520" i="95"/>
  <c r="CM520" i="95"/>
  <c r="CM509" i="95"/>
  <c r="CJ509" i="95"/>
  <c r="CG509" i="95"/>
  <c r="CD509" i="95"/>
  <c r="CA509" i="95"/>
  <c r="BX509" i="95"/>
  <c r="BU509" i="95"/>
  <c r="BR509" i="95"/>
  <c r="BO509" i="95"/>
  <c r="BL509" i="95"/>
  <c r="BI509" i="95"/>
  <c r="BF509" i="95"/>
  <c r="BC509" i="95"/>
  <c r="AZ509" i="95"/>
  <c r="AW509" i="95"/>
  <c r="AT509" i="95"/>
  <c r="AQ509" i="95"/>
  <c r="AN509" i="95"/>
  <c r="AK509" i="95"/>
  <c r="AH509" i="95"/>
  <c r="AE509" i="95"/>
  <c r="AB509" i="95"/>
  <c r="Y509" i="95"/>
  <c r="V509" i="95"/>
  <c r="S509" i="95"/>
  <c r="P509" i="95"/>
  <c r="M509" i="95"/>
  <c r="J509" i="95"/>
  <c r="CM468" i="95"/>
  <c r="CG468" i="95"/>
  <c r="CD468" i="95"/>
  <c r="CA468" i="95"/>
  <c r="BX468" i="95"/>
  <c r="BU468" i="95"/>
  <c r="BR468" i="95"/>
  <c r="BO468" i="95"/>
  <c r="BL468" i="95"/>
  <c r="BI468" i="95"/>
  <c r="BF468" i="95"/>
  <c r="BC468" i="95"/>
  <c r="AZ468" i="95"/>
  <c r="AW468" i="95"/>
  <c r="AT468" i="95"/>
  <c r="AQ468" i="95"/>
  <c r="AN468" i="95"/>
  <c r="AK468" i="95"/>
  <c r="AH468" i="95"/>
  <c r="AE468" i="95"/>
  <c r="AB468" i="95"/>
  <c r="Y468" i="95"/>
  <c r="V468" i="95"/>
  <c r="S468" i="95"/>
  <c r="P468" i="95"/>
  <c r="M468" i="95"/>
  <c r="J468" i="95"/>
  <c r="CJ468" i="95"/>
  <c r="CM443" i="95"/>
  <c r="CJ443" i="95"/>
  <c r="CG443" i="95"/>
  <c r="CD443" i="95"/>
  <c r="CA443" i="95"/>
  <c r="BX443" i="95"/>
  <c r="BU443" i="95"/>
  <c r="BR443" i="95"/>
  <c r="BO443" i="95"/>
  <c r="BL443" i="95"/>
  <c r="BI443" i="95"/>
  <c r="BF443" i="95"/>
  <c r="BC443" i="95"/>
  <c r="AZ443" i="95"/>
  <c r="AW443" i="95"/>
  <c r="AT443" i="95"/>
  <c r="AQ443" i="95"/>
  <c r="AN443" i="95"/>
  <c r="AK443" i="95"/>
  <c r="AH443" i="95"/>
  <c r="AE443" i="95"/>
  <c r="AB443" i="95"/>
  <c r="Y443" i="95"/>
  <c r="V443" i="95"/>
  <c r="S443" i="95"/>
  <c r="P443" i="95"/>
  <c r="M443" i="95"/>
  <c r="J443" i="95"/>
  <c r="CJ421" i="95"/>
  <c r="CG421" i="95"/>
  <c r="CD421" i="95"/>
  <c r="CA421" i="95"/>
  <c r="BX421" i="95"/>
  <c r="BU421" i="95"/>
  <c r="BR421" i="95"/>
  <c r="BO421" i="95"/>
  <c r="BL421" i="95"/>
  <c r="BI421" i="95"/>
  <c r="BF421" i="95"/>
  <c r="BC421" i="95"/>
  <c r="AZ421" i="95"/>
  <c r="AW421" i="95"/>
  <c r="AT421" i="95"/>
  <c r="AQ421" i="95"/>
  <c r="AN421" i="95"/>
  <c r="AK421" i="95"/>
  <c r="AH421" i="95"/>
  <c r="AE421" i="95"/>
  <c r="AB421" i="95"/>
  <c r="Y421" i="95"/>
  <c r="V421" i="95"/>
  <c r="S421" i="95"/>
  <c r="P421" i="95"/>
  <c r="M421" i="95"/>
  <c r="J421" i="95"/>
  <c r="CM421" i="95"/>
  <c r="CM417" i="95" l="1"/>
  <c r="CM411" i="95"/>
  <c r="CM413" i="95"/>
  <c r="AT422" i="95"/>
  <c r="AQ422" i="95"/>
  <c r="AN422" i="95"/>
  <c r="AK422" i="95"/>
  <c r="AH422" i="95"/>
  <c r="AE422" i="95"/>
  <c r="AB422" i="95"/>
  <c r="Y422" i="95"/>
  <c r="V422" i="95"/>
  <c r="S422" i="95"/>
  <c r="P422" i="95"/>
  <c r="M422" i="95"/>
  <c r="J422" i="95"/>
  <c r="AT415" i="95"/>
  <c r="AQ415" i="95"/>
  <c r="AN415" i="95"/>
  <c r="AK415" i="95"/>
  <c r="AH415" i="95"/>
  <c r="AE415" i="95"/>
  <c r="AB415" i="95"/>
  <c r="Y415" i="95"/>
  <c r="V415" i="95"/>
  <c r="S415" i="95"/>
  <c r="P415" i="95"/>
  <c r="M415" i="95"/>
  <c r="J415" i="95"/>
  <c r="BI415" i="95" l="1"/>
  <c r="AZ415" i="95"/>
  <c r="BO415" i="95"/>
  <c r="BR415" i="95"/>
  <c r="BL415" i="95"/>
  <c r="BC415" i="95"/>
  <c r="BF415" i="95"/>
  <c r="BX415" i="95"/>
  <c r="CA415" i="95"/>
  <c r="BU415" i="95"/>
  <c r="CD415" i="95"/>
  <c r="CJ415" i="95"/>
  <c r="CG415" i="95"/>
  <c r="AW415" i="95"/>
  <c r="CM415" i="95"/>
  <c r="AT391" i="95" l="1"/>
  <c r="I149" i="95" l="1"/>
  <c r="L149" i="95"/>
  <c r="O149" i="95"/>
  <c r="R149" i="95"/>
  <c r="U149" i="95"/>
  <c r="X149" i="95"/>
  <c r="AA149" i="95"/>
  <c r="AD149" i="95"/>
  <c r="AG149" i="95"/>
  <c r="AJ149" i="95"/>
  <c r="AM149" i="95"/>
  <c r="AP149" i="95"/>
  <c r="AS149" i="95"/>
  <c r="I145" i="95"/>
  <c r="L145" i="95"/>
  <c r="O145" i="95"/>
  <c r="R145" i="95"/>
  <c r="U145" i="95"/>
  <c r="X145" i="95"/>
  <c r="AA145" i="95"/>
  <c r="AD145" i="95"/>
  <c r="AG145" i="95"/>
  <c r="AJ145" i="95"/>
  <c r="AM145" i="95"/>
  <c r="AP145" i="95"/>
  <c r="AS145" i="95"/>
  <c r="I182" i="95" l="1"/>
  <c r="L182" i="95"/>
  <c r="O182" i="95"/>
  <c r="R182" i="95"/>
  <c r="U182" i="95"/>
  <c r="X182" i="95"/>
  <c r="AA182" i="95"/>
  <c r="AD182" i="95"/>
  <c r="AG182" i="95"/>
  <c r="AJ182" i="95"/>
  <c r="AM182" i="95"/>
  <c r="AP182" i="95"/>
  <c r="AS182" i="95"/>
  <c r="AT185" i="95"/>
  <c r="AT423" i="95" s="1"/>
  <c r="AS49" i="95"/>
  <c r="AP49" i="95"/>
  <c r="AM49" i="95"/>
  <c r="AJ49" i="95"/>
  <c r="AG49" i="95"/>
  <c r="AD49" i="95"/>
  <c r="AA49" i="95"/>
  <c r="X49" i="95"/>
  <c r="U49" i="95"/>
  <c r="R49" i="95"/>
  <c r="O49" i="95"/>
  <c r="L49" i="95"/>
  <c r="I49" i="95"/>
  <c r="J185" i="95" l="1"/>
  <c r="J423" i="95" s="1"/>
  <c r="AQ403" i="95"/>
  <c r="AN403" i="95"/>
  <c r="AK403" i="95"/>
  <c r="AH403" i="95"/>
  <c r="AE403" i="95"/>
  <c r="AB403" i="95"/>
  <c r="Y403" i="95"/>
  <c r="V403" i="95"/>
  <c r="S403" i="95"/>
  <c r="P403" i="95"/>
  <c r="M403" i="95"/>
  <c r="J403" i="95"/>
  <c r="AT403" i="95"/>
  <c r="AQ391" i="95"/>
  <c r="AN391" i="95"/>
  <c r="AK391" i="95"/>
  <c r="AH391" i="95"/>
  <c r="AE391" i="95"/>
  <c r="AB391" i="95"/>
  <c r="Y391" i="95"/>
  <c r="V391" i="95"/>
  <c r="S391" i="95"/>
  <c r="P391" i="95"/>
  <c r="M391" i="95"/>
  <c r="J391" i="95"/>
  <c r="AT373" i="95"/>
  <c r="AQ373" i="95"/>
  <c r="AN373" i="95"/>
  <c r="AK373" i="95"/>
  <c r="AH373" i="95"/>
  <c r="AE373" i="95"/>
  <c r="AB373" i="95"/>
  <c r="Y373" i="95"/>
  <c r="V373" i="95"/>
  <c r="S373" i="95"/>
  <c r="P373" i="95"/>
  <c r="M373" i="95"/>
  <c r="J373" i="95"/>
  <c r="AT365" i="95"/>
  <c r="AQ365" i="95"/>
  <c r="AN365" i="95"/>
  <c r="AK365" i="95"/>
  <c r="AH365" i="95"/>
  <c r="AE365" i="95"/>
  <c r="AB365" i="95"/>
  <c r="Y365" i="95"/>
  <c r="V365" i="95"/>
  <c r="S365" i="95"/>
  <c r="P365" i="95"/>
  <c r="M365" i="95"/>
  <c r="J365" i="95"/>
  <c r="AQ354" i="95"/>
  <c r="AN354" i="95"/>
  <c r="AK354" i="95"/>
  <c r="AH354" i="95"/>
  <c r="AE354" i="95"/>
  <c r="AB354" i="95"/>
  <c r="Y354" i="95"/>
  <c r="V354" i="95"/>
  <c r="S354" i="95"/>
  <c r="P354" i="95"/>
  <c r="M354" i="95"/>
  <c r="J354" i="95"/>
  <c r="AT354" i="95"/>
  <c r="AQ342" i="95"/>
  <c r="AN342" i="95"/>
  <c r="AK342" i="95"/>
  <c r="AH342" i="95"/>
  <c r="AE342" i="95"/>
  <c r="AB342" i="95"/>
  <c r="Y342" i="95"/>
  <c r="V342" i="95"/>
  <c r="S342" i="95"/>
  <c r="P342" i="95"/>
  <c r="M342" i="95"/>
  <c r="J342" i="95"/>
  <c r="AT342" i="95"/>
  <c r="AQ329" i="95"/>
  <c r="AN329" i="95"/>
  <c r="AK329" i="95"/>
  <c r="AH329" i="95"/>
  <c r="AE329" i="95"/>
  <c r="AB329" i="95"/>
  <c r="Y329" i="95"/>
  <c r="V329" i="95"/>
  <c r="S329" i="95"/>
  <c r="P329" i="95"/>
  <c r="M329" i="95"/>
  <c r="J329" i="95"/>
  <c r="AT329" i="95"/>
  <c r="AT322" i="95"/>
  <c r="AQ322" i="95"/>
  <c r="AN322" i="95"/>
  <c r="AK322" i="95"/>
  <c r="AH322" i="95"/>
  <c r="AE322" i="95"/>
  <c r="AB322" i="95"/>
  <c r="Y322" i="95"/>
  <c r="V322" i="95"/>
  <c r="S322" i="95"/>
  <c r="P322" i="95"/>
  <c r="M322" i="95"/>
  <c r="J322" i="95"/>
  <c r="AT315" i="95"/>
  <c r="AQ315" i="95"/>
  <c r="AN315" i="95"/>
  <c r="AK315" i="95"/>
  <c r="AH315" i="95"/>
  <c r="AE315" i="95"/>
  <c r="AB315" i="95"/>
  <c r="Y315" i="95"/>
  <c r="V315" i="95"/>
  <c r="S315" i="95"/>
  <c r="P315" i="95"/>
  <c r="M315" i="95"/>
  <c r="J315" i="95"/>
  <c r="AT302" i="95"/>
  <c r="AQ302" i="95"/>
  <c r="AN302" i="95"/>
  <c r="AK302" i="95"/>
  <c r="AH302" i="95"/>
  <c r="AE302" i="95"/>
  <c r="AB302" i="95"/>
  <c r="Y302" i="95"/>
  <c r="V302" i="95"/>
  <c r="S302" i="95"/>
  <c r="P302" i="95"/>
  <c r="M302" i="95"/>
  <c r="J302" i="95"/>
  <c r="AT273" i="95"/>
  <c r="AQ273" i="95"/>
  <c r="AN273" i="95"/>
  <c r="AK273" i="95"/>
  <c r="AH273" i="95"/>
  <c r="AE273" i="95"/>
  <c r="AB273" i="95"/>
  <c r="Y273" i="95"/>
  <c r="V273" i="95"/>
  <c r="S273" i="95"/>
  <c r="P273" i="95"/>
  <c r="M273" i="95"/>
  <c r="J273" i="95"/>
  <c r="AT266" i="95"/>
  <c r="AQ266" i="95"/>
  <c r="AN266" i="95"/>
  <c r="AK266" i="95"/>
  <c r="AH266" i="95"/>
  <c r="AE266" i="95"/>
  <c r="AB266" i="95"/>
  <c r="Y266" i="95"/>
  <c r="V266" i="95"/>
  <c r="S266" i="95"/>
  <c r="P266" i="95"/>
  <c r="M266" i="95"/>
  <c r="J266" i="95"/>
  <c r="AT252" i="95"/>
  <c r="AQ252" i="95"/>
  <c r="AN252" i="95"/>
  <c r="AK252" i="95"/>
  <c r="AH252" i="95"/>
  <c r="AE252" i="95"/>
  <c r="AB252" i="95"/>
  <c r="Y252" i="95"/>
  <c r="V252" i="95"/>
  <c r="S252" i="95"/>
  <c r="P252" i="95"/>
  <c r="M252" i="95"/>
  <c r="J252" i="95"/>
  <c r="AT246" i="95"/>
  <c r="AQ246" i="95"/>
  <c r="AN246" i="95"/>
  <c r="AK246" i="95"/>
  <c r="AH246" i="95"/>
  <c r="AE246" i="95"/>
  <c r="AB246" i="95"/>
  <c r="Y246" i="95"/>
  <c r="V246" i="95"/>
  <c r="S246" i="95"/>
  <c r="P246" i="95"/>
  <c r="M246" i="95"/>
  <c r="J246" i="95"/>
  <c r="AT230" i="95"/>
  <c r="AT232" i="95" s="1"/>
  <c r="AQ230" i="95"/>
  <c r="AQ232" i="95" s="1"/>
  <c r="AN230" i="95"/>
  <c r="AN232" i="95" s="1"/>
  <c r="AK230" i="95"/>
  <c r="AK232" i="95" s="1"/>
  <c r="AH230" i="95"/>
  <c r="AH232" i="95" s="1"/>
  <c r="AE230" i="95"/>
  <c r="AE232" i="95" s="1"/>
  <c r="AB230" i="95"/>
  <c r="AB232" i="95" s="1"/>
  <c r="Y230" i="95"/>
  <c r="Y232" i="95" s="1"/>
  <c r="V230" i="95"/>
  <c r="V232" i="95" s="1"/>
  <c r="S230" i="95"/>
  <c r="S232" i="95" s="1"/>
  <c r="P230" i="95"/>
  <c r="P232" i="95" s="1"/>
  <c r="M230" i="95"/>
  <c r="M232" i="95" s="1"/>
  <c r="J230" i="95"/>
  <c r="J232" i="95" s="1"/>
  <c r="AT217" i="95"/>
  <c r="AT424" i="95" s="1"/>
  <c r="AQ217" i="95"/>
  <c r="AQ424" i="95" s="1"/>
  <c r="AN217" i="95"/>
  <c r="AN424" i="95" s="1"/>
  <c r="AK217" i="95"/>
  <c r="AK424" i="95" s="1"/>
  <c r="AH217" i="95"/>
  <c r="AH424" i="95" s="1"/>
  <c r="AE217" i="95"/>
  <c r="AE424" i="95" s="1"/>
  <c r="AB217" i="95"/>
  <c r="AB424" i="95" s="1"/>
  <c r="Y217" i="95"/>
  <c r="Y424" i="95" s="1"/>
  <c r="V217" i="95"/>
  <c r="V424" i="95" s="1"/>
  <c r="S217" i="95"/>
  <c r="S424" i="95" s="1"/>
  <c r="P217" i="95"/>
  <c r="P424" i="95" s="1"/>
  <c r="M217" i="95"/>
  <c r="M424" i="95" s="1"/>
  <c r="J217" i="95"/>
  <c r="J424" i="95" s="1"/>
  <c r="J293" i="95" l="1"/>
  <c r="V293" i="95"/>
  <c r="AH293" i="95"/>
  <c r="P293" i="95"/>
  <c r="AT293" i="95"/>
  <c r="M293" i="95"/>
  <c r="Y293" i="95"/>
  <c r="AK293" i="95"/>
  <c r="S331" i="95"/>
  <c r="AE331" i="95"/>
  <c r="AQ331" i="95"/>
  <c r="P331" i="95"/>
  <c r="AB331" i="95"/>
  <c r="AN331" i="95"/>
  <c r="AB293" i="95"/>
  <c r="AN293" i="95"/>
  <c r="AT331" i="95"/>
  <c r="S293" i="95"/>
  <c r="AE293" i="95"/>
  <c r="AQ293" i="95"/>
  <c r="M331" i="95"/>
  <c r="Y331" i="95"/>
  <c r="AK331" i="95"/>
  <c r="J331" i="95"/>
  <c r="V331" i="95"/>
  <c r="AH331" i="95"/>
  <c r="AK210" i="95"/>
  <c r="AH210" i="95"/>
  <c r="AE210" i="95"/>
  <c r="AB210" i="95"/>
  <c r="Y210" i="95"/>
  <c r="V210" i="95"/>
  <c r="S210" i="95"/>
  <c r="P210" i="95"/>
  <c r="M210" i="95"/>
  <c r="J210" i="95"/>
  <c r="AN210" i="95"/>
  <c r="AQ210" i="95"/>
  <c r="AT210" i="95"/>
  <c r="AT202" i="95"/>
  <c r="AQ202" i="95"/>
  <c r="AN202" i="95"/>
  <c r="AK202" i="95"/>
  <c r="AK219" i="95" s="1"/>
  <c r="AH202" i="95"/>
  <c r="AH219" i="95" s="1"/>
  <c r="AE202" i="95"/>
  <c r="AB202" i="95"/>
  <c r="Y202" i="95"/>
  <c r="Y219" i="95" s="1"/>
  <c r="V202" i="95"/>
  <c r="V219" i="95" s="1"/>
  <c r="S202" i="95"/>
  <c r="S219" i="95" s="1"/>
  <c r="P202" i="95"/>
  <c r="M202" i="95"/>
  <c r="J202" i="95"/>
  <c r="J219" i="95" s="1"/>
  <c r="AH194" i="95"/>
  <c r="AE194" i="95"/>
  <c r="AB194" i="95"/>
  <c r="Y194" i="95"/>
  <c r="V194" i="95"/>
  <c r="S194" i="95"/>
  <c r="P194" i="95"/>
  <c r="M194" i="95"/>
  <c r="J194" i="95"/>
  <c r="AK194" i="95"/>
  <c r="AQ185" i="95"/>
  <c r="AQ423" i="95" s="1"/>
  <c r="AN185" i="95"/>
  <c r="AN423" i="95" s="1"/>
  <c r="AK185" i="95"/>
  <c r="AK423" i="95" s="1"/>
  <c r="AH185" i="95"/>
  <c r="AH423" i="95" s="1"/>
  <c r="AE185" i="95"/>
  <c r="AE423" i="95" s="1"/>
  <c r="AB185" i="95"/>
  <c r="AB423" i="95" s="1"/>
  <c r="Y185" i="95"/>
  <c r="Y423" i="95" s="1"/>
  <c r="V185" i="95"/>
  <c r="V423" i="95" s="1"/>
  <c r="S185" i="95"/>
  <c r="S423" i="95" s="1"/>
  <c r="P185" i="95"/>
  <c r="P423" i="95" s="1"/>
  <c r="M185" i="95"/>
  <c r="M423" i="95" s="1"/>
  <c r="AT177" i="95"/>
  <c r="AQ177" i="95"/>
  <c r="AN177" i="95"/>
  <c r="AK177" i="95"/>
  <c r="AK187" i="95" s="1"/>
  <c r="AH177" i="95"/>
  <c r="AE177" i="95"/>
  <c r="AE187" i="95" s="1"/>
  <c r="AB177" i="95"/>
  <c r="Y177" i="95"/>
  <c r="V177" i="95"/>
  <c r="S177" i="95"/>
  <c r="S187" i="95" s="1"/>
  <c r="P177" i="95"/>
  <c r="M177" i="95"/>
  <c r="M187" i="95" s="1"/>
  <c r="J177" i="95"/>
  <c r="J187" i="95" s="1"/>
  <c r="AT163" i="95"/>
  <c r="AT168" i="95" s="1"/>
  <c r="AQ163" i="95"/>
  <c r="AQ168" i="95" s="1"/>
  <c r="AN163" i="95"/>
  <c r="AN168" i="95" s="1"/>
  <c r="AK163" i="95"/>
  <c r="AK168" i="95" s="1"/>
  <c r="AH163" i="95"/>
  <c r="AH168" i="95" s="1"/>
  <c r="AE163" i="95"/>
  <c r="AE168" i="95" s="1"/>
  <c r="AB163" i="95"/>
  <c r="AB168" i="95" s="1"/>
  <c r="Y163" i="95"/>
  <c r="Y168" i="95" s="1"/>
  <c r="V163" i="95"/>
  <c r="V168" i="95" s="1"/>
  <c r="S163" i="95"/>
  <c r="S168" i="95" s="1"/>
  <c r="P163" i="95"/>
  <c r="P168" i="95" s="1"/>
  <c r="M163" i="95"/>
  <c r="M168" i="95" s="1"/>
  <c r="J163" i="95"/>
  <c r="J168" i="95" s="1"/>
  <c r="AT151" i="95"/>
  <c r="AQ151" i="95"/>
  <c r="AN151" i="95"/>
  <c r="AK151" i="95"/>
  <c r="AH151" i="95"/>
  <c r="AE151" i="95"/>
  <c r="AB151" i="95"/>
  <c r="Y151" i="95"/>
  <c r="V151" i="95"/>
  <c r="S151" i="95"/>
  <c r="P151" i="95"/>
  <c r="M151" i="95"/>
  <c r="J151" i="95"/>
  <c r="AT133" i="95"/>
  <c r="AQ133" i="95"/>
  <c r="AN133" i="95"/>
  <c r="AK133" i="95"/>
  <c r="AH133" i="95"/>
  <c r="AE133" i="95"/>
  <c r="AB133" i="95"/>
  <c r="Y133" i="95"/>
  <c r="V133" i="95"/>
  <c r="S133" i="95"/>
  <c r="P133" i="95"/>
  <c r="M133" i="95"/>
  <c r="J133" i="95"/>
  <c r="AQ121" i="95"/>
  <c r="AN121" i="95"/>
  <c r="AK121" i="95"/>
  <c r="AH121" i="95"/>
  <c r="AE121" i="95"/>
  <c r="AB121" i="95"/>
  <c r="Y121" i="95"/>
  <c r="V121" i="95"/>
  <c r="S121" i="95"/>
  <c r="P121" i="95"/>
  <c r="M121" i="95"/>
  <c r="J121" i="95"/>
  <c r="AT113" i="95"/>
  <c r="AT123" i="95" s="1"/>
  <c r="AQ113" i="95"/>
  <c r="AN113" i="95"/>
  <c r="AK113" i="95"/>
  <c r="AH113" i="95"/>
  <c r="AE113" i="95"/>
  <c r="AB113" i="95"/>
  <c r="Y113" i="95"/>
  <c r="V113" i="95"/>
  <c r="S113" i="95"/>
  <c r="P113" i="95"/>
  <c r="M113" i="95"/>
  <c r="J113" i="95"/>
  <c r="AT93" i="95"/>
  <c r="AT101" i="95" s="1"/>
  <c r="AQ93" i="95"/>
  <c r="AQ101" i="95" s="1"/>
  <c r="AN93" i="95"/>
  <c r="AN101" i="95" s="1"/>
  <c r="AK93" i="95"/>
  <c r="AK101" i="95" s="1"/>
  <c r="AH93" i="95"/>
  <c r="AH101" i="95" s="1"/>
  <c r="AE93" i="95"/>
  <c r="AE101" i="95" s="1"/>
  <c r="AB93" i="95"/>
  <c r="AB101" i="95" s="1"/>
  <c r="Y93" i="95"/>
  <c r="Y101" i="95" s="1"/>
  <c r="V93" i="95"/>
  <c r="V101" i="95" s="1"/>
  <c r="S93" i="95"/>
  <c r="S101" i="95" s="1"/>
  <c r="P93" i="95"/>
  <c r="P101" i="95" s="1"/>
  <c r="M93" i="95"/>
  <c r="M101" i="95" s="1"/>
  <c r="J93" i="95"/>
  <c r="J101" i="95" s="1"/>
  <c r="AT79" i="95"/>
  <c r="AQ79" i="95"/>
  <c r="AN79" i="95"/>
  <c r="AK79" i="95"/>
  <c r="AH79" i="95"/>
  <c r="AE79" i="95"/>
  <c r="AB79" i="95"/>
  <c r="Y79" i="95"/>
  <c r="V79" i="95"/>
  <c r="S79" i="95"/>
  <c r="P79" i="95"/>
  <c r="M79" i="95"/>
  <c r="J79" i="95"/>
  <c r="AT65" i="95"/>
  <c r="AQ65" i="95"/>
  <c r="AN65" i="95"/>
  <c r="AK65" i="95"/>
  <c r="AH65" i="95"/>
  <c r="AE65" i="95"/>
  <c r="AB65" i="95"/>
  <c r="Y65" i="95"/>
  <c r="V65" i="95"/>
  <c r="S65" i="95"/>
  <c r="P65" i="95"/>
  <c r="M65" i="95"/>
  <c r="J65" i="95"/>
  <c r="AT30" i="95"/>
  <c r="AR30" i="95"/>
  <c r="AQ30" i="95"/>
  <c r="AO30" i="95"/>
  <c r="AN30" i="95"/>
  <c r="AL30" i="95"/>
  <c r="AK30" i="95"/>
  <c r="AI30" i="95"/>
  <c r="AH30" i="95"/>
  <c r="AF30" i="95"/>
  <c r="AE30" i="95"/>
  <c r="AC30" i="95"/>
  <c r="AB30" i="95"/>
  <c r="Z30" i="95"/>
  <c r="Y30" i="95"/>
  <c r="W30" i="95"/>
  <c r="V30" i="95"/>
  <c r="T30" i="95"/>
  <c r="S30" i="95"/>
  <c r="Q30" i="95"/>
  <c r="P30" i="95"/>
  <c r="N30" i="95"/>
  <c r="M30" i="95"/>
  <c r="K30" i="95"/>
  <c r="J30" i="95"/>
  <c r="H30" i="95"/>
  <c r="AT19" i="95"/>
  <c r="AR19" i="95"/>
  <c r="AQ19" i="95"/>
  <c r="AO19" i="95"/>
  <c r="AN19" i="95"/>
  <c r="AL19" i="95"/>
  <c r="AK19" i="95"/>
  <c r="AI19" i="95"/>
  <c r="AH19" i="95"/>
  <c r="AF19" i="95"/>
  <c r="AE19" i="95"/>
  <c r="AC19" i="95"/>
  <c r="AB19" i="95"/>
  <c r="Z19" i="95"/>
  <c r="Y19" i="95"/>
  <c r="W19" i="95"/>
  <c r="V19" i="95"/>
  <c r="T19" i="95"/>
  <c r="S19" i="95"/>
  <c r="Q19" i="95"/>
  <c r="P19" i="95"/>
  <c r="N19" i="95"/>
  <c r="M19" i="95"/>
  <c r="K19" i="95"/>
  <c r="J19" i="95"/>
  <c r="H19" i="95"/>
  <c r="I347" i="95"/>
  <c r="I310" i="95"/>
  <c r="I298" i="95"/>
  <c r="I271" i="95"/>
  <c r="I270" i="95"/>
  <c r="I269" i="95"/>
  <c r="I263" i="95"/>
  <c r="I228" i="95"/>
  <c r="I227" i="95"/>
  <c r="I224" i="95"/>
  <c r="I214" i="95"/>
  <c r="I213" i="95"/>
  <c r="I208" i="95"/>
  <c r="I207" i="95"/>
  <c r="I206" i="95"/>
  <c r="I205" i="95"/>
  <c r="I200" i="95"/>
  <c r="I199" i="95"/>
  <c r="I181" i="95"/>
  <c r="I180" i="95"/>
  <c r="I175" i="95"/>
  <c r="I173" i="95"/>
  <c r="I166" i="95"/>
  <c r="I160" i="95"/>
  <c r="I159" i="95"/>
  <c r="I148" i="95"/>
  <c r="I141" i="95"/>
  <c r="I140" i="95"/>
  <c r="I139" i="95"/>
  <c r="I119" i="95"/>
  <c r="I116" i="95"/>
  <c r="I96" i="95"/>
  <c r="I77" i="95"/>
  <c r="I76" i="95"/>
  <c r="I75" i="95"/>
  <c r="I74" i="95"/>
  <c r="I70" i="95"/>
  <c r="I69" i="95"/>
  <c r="I57" i="95"/>
  <c r="I56" i="95"/>
  <c r="I55" i="95"/>
  <c r="I52" i="95"/>
  <c r="I48" i="95"/>
  <c r="I47" i="95"/>
  <c r="I46" i="95"/>
  <c r="I45" i="95"/>
  <c r="I38" i="95"/>
  <c r="I37" i="95"/>
  <c r="I31" i="95"/>
  <c r="I28" i="95"/>
  <c r="I27" i="95"/>
  <c r="I26" i="95"/>
  <c r="I20" i="95"/>
  <c r="I17" i="95"/>
  <c r="I16" i="95"/>
  <c r="L347" i="95"/>
  <c r="L310" i="95"/>
  <c r="L298" i="95"/>
  <c r="L271" i="95"/>
  <c r="L270" i="95"/>
  <c r="L269" i="95"/>
  <c r="L263" i="95"/>
  <c r="L228" i="95"/>
  <c r="L227" i="95"/>
  <c r="L224" i="95"/>
  <c r="L214" i="95"/>
  <c r="L213" i="95"/>
  <c r="L208" i="95"/>
  <c r="L207" i="95"/>
  <c r="L206" i="95"/>
  <c r="L205" i="95"/>
  <c r="L200" i="95"/>
  <c r="L199" i="95"/>
  <c r="L181" i="95"/>
  <c r="L180" i="95"/>
  <c r="L175" i="95"/>
  <c r="L173" i="95"/>
  <c r="L166" i="95"/>
  <c r="L160" i="95"/>
  <c r="L159" i="95"/>
  <c r="L148" i="95"/>
  <c r="L141" i="95"/>
  <c r="L140" i="95"/>
  <c r="L139" i="95"/>
  <c r="L119" i="95"/>
  <c r="L116" i="95"/>
  <c r="L96" i="95"/>
  <c r="L77" i="95"/>
  <c r="L76" i="95"/>
  <c r="L75" i="95"/>
  <c r="L74" i="95"/>
  <c r="L70" i="95"/>
  <c r="L69" i="95"/>
  <c r="L57" i="95"/>
  <c r="L56" i="95"/>
  <c r="L55" i="95"/>
  <c r="L52" i="95"/>
  <c r="L48" i="95"/>
  <c r="L47" i="95"/>
  <c r="L46" i="95"/>
  <c r="L45" i="95"/>
  <c r="L38" i="95"/>
  <c r="L37" i="95"/>
  <c r="L31" i="95"/>
  <c r="L28" i="95"/>
  <c r="L27" i="95"/>
  <c r="L26" i="95"/>
  <c r="L20" i="95"/>
  <c r="L17" i="95"/>
  <c r="L16" i="95"/>
  <c r="O347" i="95"/>
  <c r="O310" i="95"/>
  <c r="O298" i="95"/>
  <c r="O271" i="95"/>
  <c r="O270" i="95"/>
  <c r="O269" i="95"/>
  <c r="O263" i="95"/>
  <c r="O228" i="95"/>
  <c r="O227" i="95"/>
  <c r="O224" i="95"/>
  <c r="O214" i="95"/>
  <c r="O213" i="95"/>
  <c r="O208" i="95"/>
  <c r="O207" i="95"/>
  <c r="O206" i="95"/>
  <c r="O205" i="95"/>
  <c r="O200" i="95"/>
  <c r="O199" i="95"/>
  <c r="O181" i="95"/>
  <c r="O180" i="95"/>
  <c r="O175" i="95"/>
  <c r="O173" i="95"/>
  <c r="O166" i="95"/>
  <c r="O160" i="95"/>
  <c r="O159" i="95"/>
  <c r="O148" i="95"/>
  <c r="O141" i="95"/>
  <c r="O140" i="95"/>
  <c r="O139" i="95"/>
  <c r="O119" i="95"/>
  <c r="O116" i="95"/>
  <c r="O96" i="95"/>
  <c r="O77" i="95"/>
  <c r="O76" i="95"/>
  <c r="O75" i="95"/>
  <c r="O74" i="95"/>
  <c r="O70" i="95"/>
  <c r="O69" i="95"/>
  <c r="O57" i="95"/>
  <c r="O56" i="95"/>
  <c r="O55" i="95"/>
  <c r="O52" i="95"/>
  <c r="O48" i="95"/>
  <c r="O47" i="95"/>
  <c r="O46" i="95"/>
  <c r="O45" i="95"/>
  <c r="O38" i="95"/>
  <c r="O37" i="95"/>
  <c r="O31" i="95"/>
  <c r="O28" i="95"/>
  <c r="O27" i="95"/>
  <c r="O26" i="95"/>
  <c r="O20" i="95"/>
  <c r="O17" i="95"/>
  <c r="O16" i="95"/>
  <c r="R347" i="95"/>
  <c r="R310" i="95"/>
  <c r="R298" i="95"/>
  <c r="R271" i="95"/>
  <c r="R270" i="95"/>
  <c r="R269" i="95"/>
  <c r="R263" i="95"/>
  <c r="R228" i="95"/>
  <c r="R227" i="95"/>
  <c r="R224" i="95"/>
  <c r="R214" i="95"/>
  <c r="R213" i="95"/>
  <c r="R208" i="95"/>
  <c r="R207" i="95"/>
  <c r="R206" i="95"/>
  <c r="R205" i="95"/>
  <c r="R200" i="95"/>
  <c r="R199" i="95"/>
  <c r="R181" i="95"/>
  <c r="R180" i="95"/>
  <c r="R175" i="95"/>
  <c r="R173" i="95"/>
  <c r="R166" i="95"/>
  <c r="R160" i="95"/>
  <c r="R159" i="95"/>
  <c r="R148" i="95"/>
  <c r="R141" i="95"/>
  <c r="R140" i="95"/>
  <c r="R139" i="95"/>
  <c r="R119" i="95"/>
  <c r="R116" i="95"/>
  <c r="R96" i="95"/>
  <c r="R77" i="95"/>
  <c r="R76" i="95"/>
  <c r="R75" i="95"/>
  <c r="R74" i="95"/>
  <c r="R70" i="95"/>
  <c r="R69" i="95"/>
  <c r="R57" i="95"/>
  <c r="R56" i="95"/>
  <c r="R55" i="95"/>
  <c r="R52" i="95"/>
  <c r="R48" i="95"/>
  <c r="R47" i="95"/>
  <c r="R46" i="95"/>
  <c r="R45" i="95"/>
  <c r="R38" i="95"/>
  <c r="R37" i="95"/>
  <c r="R31" i="95"/>
  <c r="R28" i="95"/>
  <c r="R27" i="95"/>
  <c r="R26" i="95"/>
  <c r="R20" i="95"/>
  <c r="R17" i="95"/>
  <c r="R16" i="95"/>
  <c r="U347" i="95"/>
  <c r="U310" i="95"/>
  <c r="U298" i="95"/>
  <c r="U271" i="95"/>
  <c r="U270" i="95"/>
  <c r="U269" i="95"/>
  <c r="U263" i="95"/>
  <c r="U228" i="95"/>
  <c r="U227" i="95"/>
  <c r="U224" i="95"/>
  <c r="U214" i="95"/>
  <c r="U213" i="95"/>
  <c r="U208" i="95"/>
  <c r="U207" i="95"/>
  <c r="U206" i="95"/>
  <c r="U205" i="95"/>
  <c r="U200" i="95"/>
  <c r="U199" i="95"/>
  <c r="U181" i="95"/>
  <c r="U180" i="95"/>
  <c r="U175" i="95"/>
  <c r="U173" i="95"/>
  <c r="U166" i="95"/>
  <c r="U160" i="95"/>
  <c r="U159" i="95"/>
  <c r="U148" i="95"/>
  <c r="U141" i="95"/>
  <c r="U140" i="95"/>
  <c r="U139" i="95"/>
  <c r="U119" i="95"/>
  <c r="U116" i="95"/>
  <c r="U96" i="95"/>
  <c r="U77" i="95"/>
  <c r="U76" i="95"/>
  <c r="U75" i="95"/>
  <c r="U74" i="95"/>
  <c r="U70" i="95"/>
  <c r="U69" i="95"/>
  <c r="U57" i="95"/>
  <c r="U56" i="95"/>
  <c r="U55" i="95"/>
  <c r="U52" i="95"/>
  <c r="U48" i="95"/>
  <c r="U47" i="95"/>
  <c r="U46" i="95"/>
  <c r="U45" i="95"/>
  <c r="U38" i="95"/>
  <c r="U37" i="95"/>
  <c r="U31" i="95"/>
  <c r="U28" i="95"/>
  <c r="U27" i="95"/>
  <c r="U26" i="95"/>
  <c r="U20" i="95"/>
  <c r="U17" i="95"/>
  <c r="U16" i="95"/>
  <c r="X347" i="95"/>
  <c r="X310" i="95"/>
  <c r="X298" i="95"/>
  <c r="X271" i="95"/>
  <c r="X270" i="95"/>
  <c r="X269" i="95"/>
  <c r="X263" i="95"/>
  <c r="X228" i="95"/>
  <c r="X227" i="95"/>
  <c r="X224" i="95"/>
  <c r="X214" i="95"/>
  <c r="X213" i="95"/>
  <c r="X208" i="95"/>
  <c r="X207" i="95"/>
  <c r="X206" i="95"/>
  <c r="X205" i="95"/>
  <c r="X200" i="95"/>
  <c r="X199" i="95"/>
  <c r="X181" i="95"/>
  <c r="X180" i="95"/>
  <c r="X175" i="95"/>
  <c r="X173" i="95"/>
  <c r="X166" i="95"/>
  <c r="X160" i="95"/>
  <c r="X159" i="95"/>
  <c r="X148" i="95"/>
  <c r="X141" i="95"/>
  <c r="X140" i="95"/>
  <c r="X139" i="95"/>
  <c r="X119" i="95"/>
  <c r="X116" i="95"/>
  <c r="X96" i="95"/>
  <c r="X77" i="95"/>
  <c r="X76" i="95"/>
  <c r="X75" i="95"/>
  <c r="X74" i="95"/>
  <c r="X70" i="95"/>
  <c r="X69" i="95"/>
  <c r="X57" i="95"/>
  <c r="X56" i="95"/>
  <c r="X55" i="95"/>
  <c r="X52" i="95"/>
  <c r="X48" i="95"/>
  <c r="X47" i="95"/>
  <c r="X46" i="95"/>
  <c r="X45" i="95"/>
  <c r="X38" i="95"/>
  <c r="X37" i="95"/>
  <c r="X31" i="95"/>
  <c r="X28" i="95"/>
  <c r="X27" i="95"/>
  <c r="X26" i="95"/>
  <c r="X20" i="95"/>
  <c r="X17" i="95"/>
  <c r="X16" i="95"/>
  <c r="AA347" i="95"/>
  <c r="AA310" i="95"/>
  <c r="AA298" i="95"/>
  <c r="AA271" i="95"/>
  <c r="AA270" i="95"/>
  <c r="AA269" i="95"/>
  <c r="AA263" i="95"/>
  <c r="AA228" i="95"/>
  <c r="AA227" i="95"/>
  <c r="AA224" i="95"/>
  <c r="AA214" i="95"/>
  <c r="AA213" i="95"/>
  <c r="AA208" i="95"/>
  <c r="AA207" i="95"/>
  <c r="AA206" i="95"/>
  <c r="AA205" i="95"/>
  <c r="AA200" i="95"/>
  <c r="AA199" i="95"/>
  <c r="AA181" i="95"/>
  <c r="AA180" i="95"/>
  <c r="AA175" i="95"/>
  <c r="AA173" i="95"/>
  <c r="AA166" i="95"/>
  <c r="AA160" i="95"/>
  <c r="AA159" i="95"/>
  <c r="AA148" i="95"/>
  <c r="AA141" i="95"/>
  <c r="AA140" i="95"/>
  <c r="AA139" i="95"/>
  <c r="AA119" i="95"/>
  <c r="AA116" i="95"/>
  <c r="AA96" i="95"/>
  <c r="AA77" i="95"/>
  <c r="AA76" i="95"/>
  <c r="AA75" i="95"/>
  <c r="AA74" i="95"/>
  <c r="AA70" i="95"/>
  <c r="AA69" i="95"/>
  <c r="AA57" i="95"/>
  <c r="AA56" i="95"/>
  <c r="AA55" i="95"/>
  <c r="AA52" i="95"/>
  <c r="AA48" i="95"/>
  <c r="AA47" i="95"/>
  <c r="AA46" i="95"/>
  <c r="AA45" i="95"/>
  <c r="AA38" i="95"/>
  <c r="AA37" i="95"/>
  <c r="AA31" i="95"/>
  <c r="AA28" i="95"/>
  <c r="AA27" i="95"/>
  <c r="AA26" i="95"/>
  <c r="AA20" i="95"/>
  <c r="AA17" i="95"/>
  <c r="AA16" i="95"/>
  <c r="AD347" i="95"/>
  <c r="AD310" i="95"/>
  <c r="AD298" i="95"/>
  <c r="AD271" i="95"/>
  <c r="AD270" i="95"/>
  <c r="AD269" i="95"/>
  <c r="AD263" i="95"/>
  <c r="AD228" i="95"/>
  <c r="AD227" i="95"/>
  <c r="AD224" i="95"/>
  <c r="AD214" i="95"/>
  <c r="AD213" i="95"/>
  <c r="AD208" i="95"/>
  <c r="AD207" i="95"/>
  <c r="AD206" i="95"/>
  <c r="AD205" i="95"/>
  <c r="AD200" i="95"/>
  <c r="AD199" i="95"/>
  <c r="AD181" i="95"/>
  <c r="AD180" i="95"/>
  <c r="AD175" i="95"/>
  <c r="AD173" i="95"/>
  <c r="AD166" i="95"/>
  <c r="AD160" i="95"/>
  <c r="AD159" i="95"/>
  <c r="AD148" i="95"/>
  <c r="AD141" i="95"/>
  <c r="AD140" i="95"/>
  <c r="AD139" i="95"/>
  <c r="AD119" i="95"/>
  <c r="AD116" i="95"/>
  <c r="AD96" i="95"/>
  <c r="AD77" i="95"/>
  <c r="AD76" i="95"/>
  <c r="AD75" i="95"/>
  <c r="AD74" i="95"/>
  <c r="AD70" i="95"/>
  <c r="AD69" i="95"/>
  <c r="AD57" i="95"/>
  <c r="AD56" i="95"/>
  <c r="AD55" i="95"/>
  <c r="AD52" i="95"/>
  <c r="AD48" i="95"/>
  <c r="AD47" i="95"/>
  <c r="AD46" i="95"/>
  <c r="AD45" i="95"/>
  <c r="AD38" i="95"/>
  <c r="AD37" i="95"/>
  <c r="AD31" i="95"/>
  <c r="AD28" i="95"/>
  <c r="AD27" i="95"/>
  <c r="AD26" i="95"/>
  <c r="AD20" i="95"/>
  <c r="AD17" i="95"/>
  <c r="AD16" i="95"/>
  <c r="AG347" i="95"/>
  <c r="AG310" i="95"/>
  <c r="AG298" i="95"/>
  <c r="AG271" i="95"/>
  <c r="AG270" i="95"/>
  <c r="AG269" i="95"/>
  <c r="AG263" i="95"/>
  <c r="AG228" i="95"/>
  <c r="AG227" i="95"/>
  <c r="AG224" i="95"/>
  <c r="AG214" i="95"/>
  <c r="AG213" i="95"/>
  <c r="AG208" i="95"/>
  <c r="AG207" i="95"/>
  <c r="AG206" i="95"/>
  <c r="AG205" i="95"/>
  <c r="AG200" i="95"/>
  <c r="AG199" i="95"/>
  <c r="AG181" i="95"/>
  <c r="AG180" i="95"/>
  <c r="AG175" i="95"/>
  <c r="AG173" i="95"/>
  <c r="AG166" i="95"/>
  <c r="AG160" i="95"/>
  <c r="AG159" i="95"/>
  <c r="AG148" i="95"/>
  <c r="AG141" i="95"/>
  <c r="AG140" i="95"/>
  <c r="AG139" i="95"/>
  <c r="AG119" i="95"/>
  <c r="AG116" i="95"/>
  <c r="AG96" i="95"/>
  <c r="AG77" i="95"/>
  <c r="AG76" i="95"/>
  <c r="AG75" i="95"/>
  <c r="AG74" i="95"/>
  <c r="AG70" i="95"/>
  <c r="AG69" i="95"/>
  <c r="AG57" i="95"/>
  <c r="AG56" i="95"/>
  <c r="AG55" i="95"/>
  <c r="AG52" i="95"/>
  <c r="AG48" i="95"/>
  <c r="AG47" i="95"/>
  <c r="AG46" i="95"/>
  <c r="AG45" i="95"/>
  <c r="AG38" i="95"/>
  <c r="AG37" i="95"/>
  <c r="AG31" i="95"/>
  <c r="AG28" i="95"/>
  <c r="AG27" i="95"/>
  <c r="AG26" i="95"/>
  <c r="AG20" i="95"/>
  <c r="AG17" i="95"/>
  <c r="AG16" i="95"/>
  <c r="AJ347" i="95"/>
  <c r="AJ310" i="95"/>
  <c r="AJ298" i="95"/>
  <c r="AJ271" i="95"/>
  <c r="AJ270" i="95"/>
  <c r="AJ269" i="95"/>
  <c r="AJ263" i="95"/>
  <c r="AJ228" i="95"/>
  <c r="AJ227" i="95"/>
  <c r="AJ224" i="95"/>
  <c r="AJ214" i="95"/>
  <c r="AJ213" i="95"/>
  <c r="AJ208" i="95"/>
  <c r="AJ207" i="95"/>
  <c r="AJ206" i="95"/>
  <c r="AJ205" i="95"/>
  <c r="AJ200" i="95"/>
  <c r="AJ199" i="95"/>
  <c r="AJ181" i="95"/>
  <c r="AJ180" i="95"/>
  <c r="AJ175" i="95"/>
  <c r="AJ173" i="95"/>
  <c r="AJ166" i="95"/>
  <c r="AJ160" i="95"/>
  <c r="AJ159" i="95"/>
  <c r="AJ148" i="95"/>
  <c r="AJ141" i="95"/>
  <c r="AJ140" i="95"/>
  <c r="AJ139" i="95"/>
  <c r="AJ119" i="95"/>
  <c r="AJ116" i="95"/>
  <c r="AJ96" i="95"/>
  <c r="AJ77" i="95"/>
  <c r="AJ76" i="95"/>
  <c r="AJ75" i="95"/>
  <c r="AJ74" i="95"/>
  <c r="AJ70" i="95"/>
  <c r="AJ69" i="95"/>
  <c r="AJ57" i="95"/>
  <c r="AJ56" i="95"/>
  <c r="AJ55" i="95"/>
  <c r="AJ52" i="95"/>
  <c r="AJ48" i="95"/>
  <c r="AJ47" i="95"/>
  <c r="AJ46" i="95"/>
  <c r="AJ45" i="95"/>
  <c r="AJ38" i="95"/>
  <c r="AJ37" i="95"/>
  <c r="AJ31" i="95"/>
  <c r="AJ28" i="95"/>
  <c r="AJ27" i="95"/>
  <c r="AJ26" i="95"/>
  <c r="AJ20" i="95"/>
  <c r="AJ17" i="95"/>
  <c r="AJ16" i="95"/>
  <c r="AM347" i="95"/>
  <c r="AM310" i="95"/>
  <c r="AM298" i="95"/>
  <c r="AM271" i="95"/>
  <c r="AM270" i="95"/>
  <c r="AM269" i="95"/>
  <c r="AM263" i="95"/>
  <c r="AM228" i="95"/>
  <c r="AM227" i="95"/>
  <c r="AM224" i="95"/>
  <c r="AM214" i="95"/>
  <c r="AM213" i="95"/>
  <c r="AM208" i="95"/>
  <c r="AM207" i="95"/>
  <c r="AM206" i="95"/>
  <c r="AM205" i="95"/>
  <c r="AM200" i="95"/>
  <c r="AM199" i="95"/>
  <c r="AM181" i="95"/>
  <c r="AM180" i="95"/>
  <c r="AM175" i="95"/>
  <c r="AM173" i="95"/>
  <c r="AM166" i="95"/>
  <c r="AM160" i="95"/>
  <c r="AM159" i="95"/>
  <c r="AM148" i="95"/>
  <c r="AM141" i="95"/>
  <c r="AM140" i="95"/>
  <c r="AM139" i="95"/>
  <c r="AM119" i="95"/>
  <c r="AM116" i="95"/>
  <c r="AM96" i="95"/>
  <c r="AM77" i="95"/>
  <c r="AM76" i="95"/>
  <c r="AM75" i="95"/>
  <c r="AM74" i="95"/>
  <c r="AM70" i="95"/>
  <c r="AM69" i="95"/>
  <c r="AM57" i="95"/>
  <c r="AM56" i="95"/>
  <c r="AM55" i="95"/>
  <c r="AM52" i="95"/>
  <c r="AM48" i="95"/>
  <c r="AM47" i="95"/>
  <c r="AM46" i="95"/>
  <c r="AM45" i="95"/>
  <c r="AM38" i="95"/>
  <c r="AM37" i="95"/>
  <c r="AM31" i="95"/>
  <c r="AM28" i="95"/>
  <c r="AM27" i="95"/>
  <c r="AM26" i="95"/>
  <c r="AM20" i="95"/>
  <c r="AM17" i="95"/>
  <c r="AM16" i="95"/>
  <c r="AP347" i="95"/>
  <c r="AP310" i="95"/>
  <c r="AP298" i="95"/>
  <c r="AP271" i="95"/>
  <c r="AP270" i="95"/>
  <c r="AP269" i="95"/>
  <c r="AP263" i="95"/>
  <c r="AP228" i="95"/>
  <c r="AP227" i="95"/>
  <c r="AP224" i="95"/>
  <c r="AP214" i="95"/>
  <c r="AP213" i="95"/>
  <c r="AP208" i="95"/>
  <c r="AP207" i="95"/>
  <c r="AP206" i="95"/>
  <c r="AP205" i="95"/>
  <c r="AP200" i="95"/>
  <c r="AP199" i="95"/>
  <c r="AP181" i="95"/>
  <c r="AP180" i="95"/>
  <c r="AP175" i="95"/>
  <c r="AP173" i="95"/>
  <c r="AP166" i="95"/>
  <c r="AP160" i="95"/>
  <c r="AP159" i="95"/>
  <c r="AP148" i="95"/>
  <c r="AP141" i="95"/>
  <c r="AP140" i="95"/>
  <c r="AP139" i="95"/>
  <c r="AP119" i="95"/>
  <c r="AP116" i="95"/>
  <c r="AP96" i="95"/>
  <c r="AP77" i="95"/>
  <c r="AP76" i="95"/>
  <c r="AP75" i="95"/>
  <c r="AP74" i="95"/>
  <c r="AP70" i="95"/>
  <c r="AP69" i="95"/>
  <c r="AP57" i="95"/>
  <c r="AP56" i="95"/>
  <c r="AP55" i="95"/>
  <c r="AP52" i="95"/>
  <c r="AP48" i="95"/>
  <c r="AP47" i="95"/>
  <c r="AP46" i="95"/>
  <c r="AP45" i="95"/>
  <c r="AP38" i="95"/>
  <c r="AP37" i="95"/>
  <c r="AP31" i="95"/>
  <c r="AP28" i="95"/>
  <c r="AP27" i="95"/>
  <c r="AP26" i="95"/>
  <c r="AP20" i="95"/>
  <c r="AP17" i="95"/>
  <c r="AP16" i="95"/>
  <c r="AS347" i="95"/>
  <c r="AS310" i="95"/>
  <c r="AS298" i="95"/>
  <c r="AS271" i="95"/>
  <c r="AS270" i="95"/>
  <c r="AS269" i="95"/>
  <c r="AS263" i="95"/>
  <c r="AS228" i="95"/>
  <c r="AS227" i="95"/>
  <c r="AS224" i="95"/>
  <c r="AS214" i="95"/>
  <c r="AS213" i="95"/>
  <c r="AS208" i="95"/>
  <c r="AS207" i="95"/>
  <c r="AS206" i="95"/>
  <c r="AS205" i="95"/>
  <c r="AS200" i="95"/>
  <c r="AS199" i="95"/>
  <c r="AS181" i="95"/>
  <c r="AS180" i="95"/>
  <c r="AS175" i="95"/>
  <c r="AS173" i="95"/>
  <c r="AS166" i="95"/>
  <c r="AS160" i="95"/>
  <c r="AS159" i="95"/>
  <c r="AS148" i="95"/>
  <c r="AS141" i="95"/>
  <c r="AS140" i="95"/>
  <c r="AS139" i="95"/>
  <c r="AS119" i="95"/>
  <c r="AS116" i="95"/>
  <c r="AS96" i="95"/>
  <c r="AS77" i="95"/>
  <c r="AS76" i="95"/>
  <c r="AS75" i="95"/>
  <c r="AS74" i="95"/>
  <c r="AS70" i="95"/>
  <c r="AS69" i="95"/>
  <c r="AS57" i="95"/>
  <c r="AS56" i="95"/>
  <c r="AS55" i="95"/>
  <c r="AS52" i="95"/>
  <c r="AS48" i="95"/>
  <c r="AS47" i="95"/>
  <c r="AS46" i="95"/>
  <c r="AS45" i="95"/>
  <c r="AS38" i="95"/>
  <c r="AS37" i="95"/>
  <c r="AS31" i="95"/>
  <c r="AS28" i="95"/>
  <c r="AS27" i="95"/>
  <c r="AS26" i="95"/>
  <c r="AS20" i="95"/>
  <c r="AS17" i="95"/>
  <c r="AS16" i="95"/>
  <c r="M219" i="95" l="1"/>
  <c r="P219" i="95"/>
  <c r="AQ187" i="95"/>
  <c r="AB219" i="95"/>
  <c r="AE219" i="95"/>
  <c r="Y187" i="95"/>
  <c r="J123" i="95"/>
  <c r="V123" i="95"/>
  <c r="AH123" i="95"/>
  <c r="I19" i="95"/>
  <c r="AM19" i="95"/>
  <c r="L30" i="95"/>
  <c r="AJ30" i="95"/>
  <c r="AM30" i="95"/>
  <c r="AT219" i="95"/>
  <c r="AS30" i="95"/>
  <c r="P40" i="95"/>
  <c r="M84" i="95"/>
  <c r="Y84" i="95"/>
  <c r="AK84" i="95"/>
  <c r="P123" i="95"/>
  <c r="AB123" i="95"/>
  <c r="AN123" i="95"/>
  <c r="O30" i="95"/>
  <c r="AA30" i="95"/>
  <c r="AG30" i="95"/>
  <c r="M123" i="95"/>
  <c r="Y123" i="95"/>
  <c r="AK123" i="95"/>
  <c r="V153" i="95"/>
  <c r="AH153" i="95"/>
  <c r="AT153" i="95"/>
  <c r="V187" i="95"/>
  <c r="AH187" i="95"/>
  <c r="O19" i="95"/>
  <c r="AD19" i="95"/>
  <c r="I30" i="95"/>
  <c r="AQ40" i="95"/>
  <c r="S123" i="95"/>
  <c r="AE123" i="95"/>
  <c r="AQ123" i="95"/>
  <c r="P153" i="95"/>
  <c r="AB153" i="95"/>
  <c r="AN153" i="95"/>
  <c r="AT187" i="95"/>
  <c r="AN40" i="95"/>
  <c r="AT40" i="95"/>
  <c r="P84" i="95"/>
  <c r="AB84" i="95"/>
  <c r="AN84" i="95"/>
  <c r="AN219" i="95"/>
  <c r="AQ219" i="95"/>
  <c r="AA19" i="95"/>
  <c r="AG19" i="95"/>
  <c r="V40" i="95"/>
  <c r="J84" i="95"/>
  <c r="V84" i="95"/>
  <c r="AH84" i="95"/>
  <c r="AT84" i="95"/>
  <c r="J153" i="95"/>
  <c r="S153" i="95"/>
  <c r="AE153" i="95"/>
  <c r="AQ153" i="95"/>
  <c r="P187" i="95"/>
  <c r="AB187" i="95"/>
  <c r="AN187" i="95"/>
  <c r="L19" i="95"/>
  <c r="AJ19" i="95"/>
  <c r="X30" i="95"/>
  <c r="S84" i="95"/>
  <c r="AE84" i="95"/>
  <c r="AQ84" i="95"/>
  <c r="M153" i="95"/>
  <c r="Y153" i="95"/>
  <c r="AK153" i="95"/>
  <c r="AB40" i="95"/>
  <c r="R19" i="95"/>
  <c r="X19" i="95"/>
  <c r="AS19" i="95"/>
  <c r="U30" i="95"/>
  <c r="AD30" i="95"/>
  <c r="S40" i="95"/>
  <c r="AE40" i="95"/>
  <c r="J40" i="95"/>
  <c r="AH40" i="95"/>
  <c r="U19" i="95"/>
  <c r="AP19" i="95"/>
  <c r="R30" i="95"/>
  <c r="AP30" i="95"/>
  <c r="M40" i="95"/>
  <c r="Y40" i="95"/>
  <c r="AK40" i="95"/>
  <c r="CJ440" i="95"/>
  <c r="CJ450" i="95"/>
  <c r="CJ465" i="95"/>
  <c r="CJ466" i="95"/>
  <c r="CJ467" i="95"/>
  <c r="CJ472" i="95"/>
  <c r="CJ474" i="95"/>
  <c r="CJ475" i="95"/>
  <c r="CJ477" i="95"/>
  <c r="CJ480" i="95"/>
  <c r="CJ488" i="95"/>
  <c r="CJ489" i="95"/>
  <c r="CJ490" i="95"/>
  <c r="CJ492" i="95"/>
  <c r="CJ493" i="95"/>
  <c r="CJ494" i="95"/>
  <c r="CJ495" i="95"/>
  <c r="CJ499" i="95"/>
  <c r="CJ500" i="95"/>
  <c r="CJ527" i="95"/>
  <c r="CJ531" i="95"/>
  <c r="CJ532" i="95"/>
  <c r="CM440" i="95"/>
  <c r="CM450" i="95"/>
  <c r="CM465" i="95"/>
  <c r="CM466" i="95"/>
  <c r="CM467" i="95"/>
  <c r="CM472" i="95"/>
  <c r="CM474" i="95"/>
  <c r="CM475" i="95"/>
  <c r="CM477" i="95"/>
  <c r="CM480" i="95"/>
  <c r="CM488" i="95"/>
  <c r="CM489" i="95"/>
  <c r="CM490" i="95"/>
  <c r="CM492" i="95"/>
  <c r="CM493" i="95"/>
  <c r="CM494" i="95"/>
  <c r="CM495" i="95"/>
  <c r="CM499" i="95"/>
  <c r="CM500" i="95"/>
  <c r="CM527" i="95"/>
  <c r="CM531" i="95"/>
  <c r="CM532" i="95"/>
  <c r="AW440" i="95"/>
  <c r="AZ440" i="95"/>
  <c r="BC440" i="95"/>
  <c r="BF440" i="95"/>
  <c r="BI440" i="95"/>
  <c r="BL440" i="95"/>
  <c r="BO440" i="95"/>
  <c r="BR440" i="95"/>
  <c r="BU440" i="95"/>
  <c r="BX440" i="95"/>
  <c r="CA440" i="95"/>
  <c r="CD440" i="95"/>
  <c r="CG440" i="95"/>
  <c r="AW450" i="95"/>
  <c r="AZ450" i="95"/>
  <c r="BC450" i="95"/>
  <c r="BF450" i="95"/>
  <c r="BI450" i="95"/>
  <c r="BL450" i="95"/>
  <c r="BO450" i="95"/>
  <c r="BR450" i="95"/>
  <c r="BU450" i="95"/>
  <c r="BX450" i="95"/>
  <c r="CA450" i="95"/>
  <c r="CD450" i="95"/>
  <c r="CG450" i="95"/>
  <c r="AW465" i="95"/>
  <c r="AZ465" i="95"/>
  <c r="BC465" i="95"/>
  <c r="BF465" i="95"/>
  <c r="BI465" i="95"/>
  <c r="BL465" i="95"/>
  <c r="BO465" i="95"/>
  <c r="BR465" i="95"/>
  <c r="BU465" i="95"/>
  <c r="BX465" i="95"/>
  <c r="CA465" i="95"/>
  <c r="CD465" i="95"/>
  <c r="CG465" i="95"/>
  <c r="AW466" i="95"/>
  <c r="AZ466" i="95"/>
  <c r="BC466" i="95"/>
  <c r="BF466" i="95"/>
  <c r="BI466" i="95"/>
  <c r="BL466" i="95"/>
  <c r="BO466" i="95"/>
  <c r="BR466" i="95"/>
  <c r="BU466" i="95"/>
  <c r="BX466" i="95"/>
  <c r="CA466" i="95"/>
  <c r="CD466" i="95"/>
  <c r="CG466" i="95"/>
  <c r="AW467" i="95"/>
  <c r="AZ467" i="95"/>
  <c r="BC467" i="95"/>
  <c r="BF467" i="95"/>
  <c r="BI467" i="95"/>
  <c r="BL467" i="95"/>
  <c r="BO467" i="95"/>
  <c r="BR467" i="95"/>
  <c r="BU467" i="95"/>
  <c r="BX467" i="95"/>
  <c r="CA467" i="95"/>
  <c r="CD467" i="95"/>
  <c r="CG467" i="95"/>
  <c r="AW472" i="95"/>
  <c r="AZ472" i="95"/>
  <c r="BC472" i="95"/>
  <c r="BF472" i="95"/>
  <c r="BI472" i="95"/>
  <c r="BL472" i="95"/>
  <c r="BO472" i="95"/>
  <c r="BR472" i="95"/>
  <c r="BU472" i="95"/>
  <c r="BX472" i="95"/>
  <c r="CA472" i="95"/>
  <c r="CD472" i="95"/>
  <c r="CG472" i="95"/>
  <c r="AW474" i="95"/>
  <c r="AZ474" i="95"/>
  <c r="BC474" i="95"/>
  <c r="BF474" i="95"/>
  <c r="BI474" i="95"/>
  <c r="BL474" i="95"/>
  <c r="BO474" i="95"/>
  <c r="BR474" i="95"/>
  <c r="BU474" i="95"/>
  <c r="BX474" i="95"/>
  <c r="CA474" i="95"/>
  <c r="CD474" i="95"/>
  <c r="CG474" i="95"/>
  <c r="AW475" i="95"/>
  <c r="AZ475" i="95"/>
  <c r="BC475" i="95"/>
  <c r="BF475" i="95"/>
  <c r="BI475" i="95"/>
  <c r="BL475" i="95"/>
  <c r="BO475" i="95"/>
  <c r="BR475" i="95"/>
  <c r="BU475" i="95"/>
  <c r="BX475" i="95"/>
  <c r="CA475" i="95"/>
  <c r="CD475" i="95"/>
  <c r="CG475" i="95"/>
  <c r="AW477" i="95"/>
  <c r="AZ477" i="95"/>
  <c r="BC477" i="95"/>
  <c r="BF477" i="95"/>
  <c r="BI477" i="95"/>
  <c r="BL477" i="95"/>
  <c r="BO477" i="95"/>
  <c r="BR477" i="95"/>
  <c r="BU477" i="95"/>
  <c r="BX477" i="95"/>
  <c r="CA477" i="95"/>
  <c r="CD477" i="95"/>
  <c r="CG477" i="95"/>
  <c r="AW480" i="95"/>
  <c r="AZ480" i="95"/>
  <c r="BC480" i="95"/>
  <c r="BF480" i="95"/>
  <c r="BI480" i="95"/>
  <c r="BL480" i="95"/>
  <c r="BO480" i="95"/>
  <c r="BR480" i="95"/>
  <c r="BU480" i="95"/>
  <c r="BX480" i="95"/>
  <c r="CA480" i="95"/>
  <c r="CD480" i="95"/>
  <c r="CG480" i="95"/>
  <c r="AW488" i="95"/>
  <c r="AZ488" i="95"/>
  <c r="BC488" i="95"/>
  <c r="BF488" i="95"/>
  <c r="BI488" i="95"/>
  <c r="BL488" i="95"/>
  <c r="BO488" i="95"/>
  <c r="BR488" i="95"/>
  <c r="BU488" i="95"/>
  <c r="BX488" i="95"/>
  <c r="CA488" i="95"/>
  <c r="CD488" i="95"/>
  <c r="CG488" i="95"/>
  <c r="AW489" i="95"/>
  <c r="AZ489" i="95"/>
  <c r="BC489" i="95"/>
  <c r="BF489" i="95"/>
  <c r="BI489" i="95"/>
  <c r="BL489" i="95"/>
  <c r="BO489" i="95"/>
  <c r="BR489" i="95"/>
  <c r="BU489" i="95"/>
  <c r="BX489" i="95"/>
  <c r="CA489" i="95"/>
  <c r="CD489" i="95"/>
  <c r="CG489" i="95"/>
  <c r="AW490" i="95"/>
  <c r="AZ490" i="95"/>
  <c r="BC490" i="95"/>
  <c r="BF490" i="95"/>
  <c r="BI490" i="95"/>
  <c r="BL490" i="95"/>
  <c r="BO490" i="95"/>
  <c r="BR490" i="95"/>
  <c r="BU490" i="95"/>
  <c r="BX490" i="95"/>
  <c r="CA490" i="95"/>
  <c r="CD490" i="95"/>
  <c r="CG490" i="95"/>
  <c r="AW492" i="95"/>
  <c r="AZ492" i="95"/>
  <c r="BC492" i="95"/>
  <c r="BF492" i="95"/>
  <c r="BI492" i="95"/>
  <c r="BL492" i="95"/>
  <c r="BO492" i="95"/>
  <c r="BR492" i="95"/>
  <c r="BU492" i="95"/>
  <c r="BX492" i="95"/>
  <c r="CA492" i="95"/>
  <c r="CD492" i="95"/>
  <c r="CG492" i="95"/>
  <c r="AW493" i="95"/>
  <c r="AZ493" i="95"/>
  <c r="BC493" i="95"/>
  <c r="BF493" i="95"/>
  <c r="BI493" i="95"/>
  <c r="BL493" i="95"/>
  <c r="BO493" i="95"/>
  <c r="BR493" i="95"/>
  <c r="BU493" i="95"/>
  <c r="BX493" i="95"/>
  <c r="CA493" i="95"/>
  <c r="CD493" i="95"/>
  <c r="CG493" i="95"/>
  <c r="AW494" i="95"/>
  <c r="AZ494" i="95"/>
  <c r="BC494" i="95"/>
  <c r="BF494" i="95"/>
  <c r="BI494" i="95"/>
  <c r="BL494" i="95"/>
  <c r="BO494" i="95"/>
  <c r="BR494" i="95"/>
  <c r="BU494" i="95"/>
  <c r="BX494" i="95"/>
  <c r="CA494" i="95"/>
  <c r="CD494" i="95"/>
  <c r="CG494" i="95"/>
  <c r="AW495" i="95"/>
  <c r="AZ495" i="95"/>
  <c r="BC495" i="95"/>
  <c r="BF495" i="95"/>
  <c r="BI495" i="95"/>
  <c r="BL495" i="95"/>
  <c r="BO495" i="95"/>
  <c r="BR495" i="95"/>
  <c r="BU495" i="95"/>
  <c r="BX495" i="95"/>
  <c r="CA495" i="95"/>
  <c r="CD495" i="95"/>
  <c r="CG495" i="95"/>
  <c r="AW499" i="95"/>
  <c r="AZ499" i="95"/>
  <c r="BC499" i="95"/>
  <c r="BF499" i="95"/>
  <c r="BI499" i="95"/>
  <c r="BL499" i="95"/>
  <c r="BO499" i="95"/>
  <c r="BR499" i="95"/>
  <c r="BU499" i="95"/>
  <c r="BX499" i="95"/>
  <c r="CA499" i="95"/>
  <c r="CD499" i="95"/>
  <c r="CG499" i="95"/>
  <c r="AW500" i="95"/>
  <c r="AZ500" i="95"/>
  <c r="BC500" i="95"/>
  <c r="BF500" i="95"/>
  <c r="BI500" i="95"/>
  <c r="BL500" i="95"/>
  <c r="BO500" i="95"/>
  <c r="BR500" i="95"/>
  <c r="BU500" i="95"/>
  <c r="BX500" i="95"/>
  <c r="CA500" i="95"/>
  <c r="CD500" i="95"/>
  <c r="CG500" i="95"/>
  <c r="AW527" i="95"/>
  <c r="AZ527" i="95"/>
  <c r="BC527" i="95"/>
  <c r="BF527" i="95"/>
  <c r="BI527" i="95"/>
  <c r="BL527" i="95"/>
  <c r="BO527" i="95"/>
  <c r="BR527" i="95"/>
  <c r="BU527" i="95"/>
  <c r="BX527" i="95"/>
  <c r="CA527" i="95"/>
  <c r="CD527" i="95"/>
  <c r="CG527" i="95"/>
  <c r="AW531" i="95"/>
  <c r="AZ531" i="95"/>
  <c r="BC531" i="95"/>
  <c r="BF531" i="95"/>
  <c r="BI531" i="95"/>
  <c r="BL531" i="95"/>
  <c r="BO531" i="95"/>
  <c r="BR531" i="95"/>
  <c r="BU531" i="95"/>
  <c r="BX531" i="95"/>
  <c r="CA531" i="95"/>
  <c r="CD531" i="95"/>
  <c r="CG531" i="95"/>
  <c r="AW532" i="95"/>
  <c r="AZ532" i="95"/>
  <c r="BC532" i="95"/>
  <c r="BF532" i="95"/>
  <c r="BI532" i="95"/>
  <c r="BL532" i="95"/>
  <c r="BO532" i="95"/>
  <c r="BR532" i="95"/>
  <c r="BU532" i="95"/>
  <c r="BX532" i="95"/>
  <c r="CA532" i="95"/>
  <c r="CD532" i="95"/>
  <c r="CG532" i="95"/>
  <c r="CM483" i="95" l="1"/>
  <c r="AT532" i="95" l="1"/>
  <c r="AT531" i="95"/>
  <c r="AT527" i="95"/>
  <c r="AT500" i="95"/>
  <c r="AT499" i="95"/>
  <c r="AT495" i="95"/>
  <c r="AT494" i="95"/>
  <c r="AT493" i="95"/>
  <c r="AT492" i="95"/>
  <c r="AT490" i="95"/>
  <c r="AT489" i="95"/>
  <c r="AT488" i="95"/>
  <c r="AT480" i="95"/>
  <c r="AT477" i="95"/>
  <c r="AT475" i="95"/>
  <c r="AT474" i="95"/>
  <c r="AT472" i="95"/>
  <c r="AT467" i="95"/>
  <c r="AT466" i="95"/>
  <c r="AT465" i="95"/>
  <c r="AT450" i="95"/>
  <c r="AT440" i="95"/>
  <c r="BO422" i="95" l="1"/>
  <c r="BC422" i="95"/>
  <c r="AW422" i="95"/>
  <c r="BU422" i="95"/>
  <c r="BX422" i="95"/>
  <c r="BF422" i="95"/>
  <c r="BL422" i="95"/>
  <c r="BI422" i="95"/>
  <c r="CD422" i="95"/>
  <c r="BR422" i="95"/>
  <c r="AZ422" i="95"/>
  <c r="CA422" i="95"/>
  <c r="CG422" i="95"/>
  <c r="CJ422" i="95"/>
  <c r="BL423" i="95"/>
  <c r="BL486" i="95"/>
  <c r="BF414" i="95"/>
  <c r="BF507" i="95"/>
  <c r="BF458" i="95"/>
  <c r="BF519" i="95"/>
  <c r="BF433" i="95"/>
  <c r="BL462" i="95"/>
  <c r="BL437" i="95"/>
  <c r="BL484" i="95"/>
  <c r="BO496" i="95"/>
  <c r="BO512" i="95"/>
  <c r="BO447" i="95"/>
  <c r="BO533" i="95"/>
  <c r="BI473" i="95"/>
  <c r="BI523" i="95"/>
  <c r="CJ436" i="95"/>
  <c r="CJ461" i="95"/>
  <c r="BF485" i="95"/>
  <c r="BF529" i="95"/>
  <c r="BC528" i="95"/>
  <c r="BC481" i="95"/>
  <c r="BR426" i="95"/>
  <c r="BR449" i="95"/>
  <c r="BR498" i="95"/>
  <c r="CJ513" i="95"/>
  <c r="CJ524" i="95"/>
  <c r="AW462" i="95"/>
  <c r="AW437" i="95"/>
  <c r="AW444" i="95"/>
  <c r="AW510" i="95"/>
  <c r="AW521" i="95"/>
  <c r="AW469" i="95"/>
  <c r="BU501" i="95"/>
  <c r="BU534" i="95"/>
  <c r="BU452" i="95"/>
  <c r="AW506" i="95"/>
  <c r="AW412" i="95"/>
  <c r="AW431" i="95"/>
  <c r="AW456" i="95"/>
  <c r="AW517" i="95"/>
  <c r="BU463" i="95"/>
  <c r="BU438" i="95"/>
  <c r="BO529" i="95"/>
  <c r="BO485" i="95"/>
  <c r="CM486" i="95"/>
  <c r="BC484" i="95"/>
  <c r="AZ498" i="95"/>
  <c r="AZ449" i="95"/>
  <c r="AZ426" i="95"/>
  <c r="BL418" i="95"/>
  <c r="BL451" i="95"/>
  <c r="BL476" i="95"/>
  <c r="CD528" i="95"/>
  <c r="CD481" i="95"/>
  <c r="BO446" i="95"/>
  <c r="BO417" i="95"/>
  <c r="BO471" i="95"/>
  <c r="BO522" i="95"/>
  <c r="BO511" i="95"/>
  <c r="BI418" i="95"/>
  <c r="BI451" i="95"/>
  <c r="BI476" i="95"/>
  <c r="BC434" i="95"/>
  <c r="BC459" i="95"/>
  <c r="AZ461" i="95"/>
  <c r="AZ436" i="95"/>
  <c r="AW470" i="95"/>
  <c r="AW445" i="95"/>
  <c r="BL448" i="95"/>
  <c r="BL497" i="95"/>
  <c r="BO426" i="95"/>
  <c r="BO498" i="95"/>
  <c r="BO449" i="95"/>
  <c r="CM470" i="95"/>
  <c r="CM445" i="95"/>
  <c r="AW497" i="95"/>
  <c r="AW448" i="95"/>
  <c r="BC529" i="95"/>
  <c r="BC485" i="95"/>
  <c r="BI464" i="95"/>
  <c r="BI439" i="95"/>
  <c r="CJ501" i="95"/>
  <c r="CJ534" i="95"/>
  <c r="BC457" i="95"/>
  <c r="BC432" i="95"/>
  <c r="BC534" i="95"/>
  <c r="BC501" i="95"/>
  <c r="BC452" i="95"/>
  <c r="BF521" i="95"/>
  <c r="BF469" i="95"/>
  <c r="BF444" i="95"/>
  <c r="BF510" i="95"/>
  <c r="CD438" i="95"/>
  <c r="CD463" i="95"/>
  <c r="BC411" i="95"/>
  <c r="BC505" i="95"/>
  <c r="BC455" i="95"/>
  <c r="BC430" i="95"/>
  <c r="BC516" i="95"/>
  <c r="BX519" i="95"/>
  <c r="BX458" i="95"/>
  <c r="BX507" i="95"/>
  <c r="BX414" i="95"/>
  <c r="BX433" i="95"/>
  <c r="BR507" i="95"/>
  <c r="BR458" i="95"/>
  <c r="BR519" i="95"/>
  <c r="BR433" i="95"/>
  <c r="BR414" i="95"/>
  <c r="CM505" i="95"/>
  <c r="CM430" i="95"/>
  <c r="CM455" i="95"/>
  <c r="CM516" i="95"/>
  <c r="CD501" i="95"/>
  <c r="CD534" i="95"/>
  <c r="BO523" i="95"/>
  <c r="BO473" i="95"/>
  <c r="BC524" i="95"/>
  <c r="BC513" i="95"/>
  <c r="BU442" i="95"/>
  <c r="CG462" i="95"/>
  <c r="CG437" i="95"/>
  <c r="CM524" i="95"/>
  <c r="CM513" i="95"/>
  <c r="BU460" i="95"/>
  <c r="BU435" i="95"/>
  <c r="BU413" i="95"/>
  <c r="BU508" i="95"/>
  <c r="BU518" i="95"/>
  <c r="BX426" i="95"/>
  <c r="BX449" i="95"/>
  <c r="BX498" i="95"/>
  <c r="BO436" i="95"/>
  <c r="BO461" i="95"/>
  <c r="AZ471" i="95"/>
  <c r="AZ522" i="95"/>
  <c r="AZ417" i="95"/>
  <c r="AZ511" i="95"/>
  <c r="AZ446" i="95"/>
  <c r="BI501" i="95"/>
  <c r="BI534" i="95"/>
  <c r="BI452" i="95"/>
  <c r="BR501" i="95"/>
  <c r="BR452" i="95"/>
  <c r="BR534" i="95"/>
  <c r="BX484" i="95"/>
  <c r="CA456" i="95"/>
  <c r="CA506" i="95"/>
  <c r="CA431" i="95"/>
  <c r="CA517" i="95"/>
  <c r="CA412" i="95"/>
  <c r="BL496" i="95"/>
  <c r="BL447" i="95"/>
  <c r="BL512" i="95"/>
  <c r="BL533" i="95"/>
  <c r="BR482" i="95"/>
  <c r="CA463" i="95"/>
  <c r="CA438" i="95"/>
  <c r="BL434" i="95"/>
  <c r="BL459" i="95"/>
  <c r="AZ524" i="95"/>
  <c r="AZ513" i="95"/>
  <c r="BL463" i="95"/>
  <c r="BL438" i="95"/>
  <c r="CA442" i="95"/>
  <c r="CG518" i="95"/>
  <c r="CG435" i="95"/>
  <c r="CG508" i="95"/>
  <c r="CG413" i="95"/>
  <c r="CG460" i="95"/>
  <c r="AW463" i="95"/>
  <c r="AW438" i="95"/>
  <c r="AW461" i="95"/>
  <c r="AW436" i="95"/>
  <c r="BI470" i="95"/>
  <c r="BI445" i="95"/>
  <c r="CD452" i="95"/>
  <c r="AW464" i="95"/>
  <c r="AW439" i="95"/>
  <c r="BC423" i="95"/>
  <c r="BC486" i="95"/>
  <c r="CA424" i="95"/>
  <c r="CA487" i="95"/>
  <c r="CM462" i="95"/>
  <c r="CM437" i="95"/>
  <c r="BI424" i="95"/>
  <c r="BI487" i="95"/>
  <c r="CG463" i="95"/>
  <c r="CG438" i="95"/>
  <c r="CD457" i="95"/>
  <c r="CD432" i="95"/>
  <c r="CM463" i="95"/>
  <c r="CM438" i="95"/>
  <c r="BI442" i="95"/>
  <c r="CM456" i="95"/>
  <c r="CM517" i="95"/>
  <c r="CM412" i="95"/>
  <c r="CM431" i="95"/>
  <c r="CM506" i="95"/>
  <c r="CA471" i="95"/>
  <c r="CA511" i="95"/>
  <c r="CA446" i="95"/>
  <c r="CA522" i="95"/>
  <c r="CA417" i="95"/>
  <c r="BF491" i="95"/>
  <c r="BF425" i="95"/>
  <c r="BF441" i="95"/>
  <c r="CG486" i="95"/>
  <c r="CG423" i="95"/>
  <c r="CJ462" i="95"/>
  <c r="CJ437" i="95"/>
  <c r="AZ487" i="95"/>
  <c r="AZ424" i="95"/>
  <c r="AZ439" i="95"/>
  <c r="AZ464" i="95"/>
  <c r="CD512" i="95"/>
  <c r="CD447" i="95"/>
  <c r="CD496" i="95"/>
  <c r="CD533" i="95"/>
  <c r="CD430" i="95"/>
  <c r="CD505" i="95"/>
  <c r="CD516" i="95"/>
  <c r="CD411" i="95"/>
  <c r="CD455" i="95"/>
  <c r="CD435" i="95"/>
  <c r="CD508" i="95"/>
  <c r="CD413" i="95"/>
  <c r="CD518" i="95"/>
  <c r="CD460" i="95"/>
  <c r="BI524" i="95"/>
  <c r="BI513" i="95"/>
  <c r="BL524" i="95"/>
  <c r="BL513" i="95"/>
  <c r="BC463" i="95"/>
  <c r="BC438" i="95"/>
  <c r="CM422" i="95"/>
  <c r="CM530" i="95"/>
  <c r="CM484" i="95"/>
  <c r="CD462" i="95"/>
  <c r="CD437" i="95"/>
  <c r="BC437" i="95"/>
  <c r="BC462" i="95"/>
  <c r="BC426" i="95"/>
  <c r="BC498" i="95"/>
  <c r="BC449" i="95"/>
  <c r="BO464" i="95"/>
  <c r="BO439" i="95"/>
  <c r="CD491" i="95"/>
  <c r="CD441" i="95"/>
  <c r="CD425" i="95"/>
  <c r="BO483" i="95"/>
  <c r="BO530" i="95"/>
  <c r="BL507" i="95"/>
  <c r="BL458" i="95"/>
  <c r="BL433" i="95"/>
  <c r="BL414" i="95"/>
  <c r="BL519" i="95"/>
  <c r="BF463" i="95"/>
  <c r="BF438" i="95"/>
  <c r="CM512" i="95"/>
  <c r="CM447" i="95"/>
  <c r="CM496" i="95"/>
  <c r="CM533" i="95"/>
  <c r="CJ449" i="95"/>
  <c r="CJ498" i="95"/>
  <c r="CJ426" i="95"/>
  <c r="BC444" i="95"/>
  <c r="BC521" i="95"/>
  <c r="BC469" i="95"/>
  <c r="BC510" i="95"/>
  <c r="BC425" i="95"/>
  <c r="BC441" i="95"/>
  <c r="BC491" i="95"/>
  <c r="CA533" i="95"/>
  <c r="CA496" i="95"/>
  <c r="CA447" i="95"/>
  <c r="CA512" i="95"/>
  <c r="BU497" i="95"/>
  <c r="BU448" i="95"/>
  <c r="BF442" i="95"/>
  <c r="BL482" i="95"/>
  <c r="BC530" i="95"/>
  <c r="BC483" i="95"/>
  <c r="BF470" i="95"/>
  <c r="BF445" i="95"/>
  <c r="CM521" i="95"/>
  <c r="CM510" i="95"/>
  <c r="CM444" i="95"/>
  <c r="CM469" i="95"/>
  <c r="CD436" i="95"/>
  <c r="CD461" i="95"/>
  <c r="BI484" i="95"/>
  <c r="CG512" i="95"/>
  <c r="CG496" i="95"/>
  <c r="CG447" i="95"/>
  <c r="CG533" i="95"/>
  <c r="CM528" i="95"/>
  <c r="CM481" i="95"/>
  <c r="CA469" i="95"/>
  <c r="CA521" i="95"/>
  <c r="CA510" i="95"/>
  <c r="CA444" i="95"/>
  <c r="CG484" i="95"/>
  <c r="BU511" i="95"/>
  <c r="BU446" i="95"/>
  <c r="BU417" i="95"/>
  <c r="BU522" i="95"/>
  <c r="BU471" i="95"/>
  <c r="CJ476" i="95"/>
  <c r="CJ451" i="95"/>
  <c r="CJ418" i="95"/>
  <c r="BL446" i="95"/>
  <c r="BL471" i="95"/>
  <c r="BL417" i="95"/>
  <c r="BL511" i="95"/>
  <c r="BL522" i="95"/>
  <c r="BI449" i="95"/>
  <c r="BI426" i="95"/>
  <c r="BI498" i="95"/>
  <c r="BX482" i="95"/>
  <c r="BX437" i="95"/>
  <c r="BX462" i="95"/>
  <c r="CD439" i="95"/>
  <c r="CD464" i="95"/>
  <c r="BC442" i="95"/>
  <c r="CJ469" i="95"/>
  <c r="CJ510" i="95"/>
  <c r="CJ444" i="95"/>
  <c r="CJ521" i="95"/>
  <c r="BO459" i="95"/>
  <c r="BO434" i="95"/>
  <c r="CA524" i="95"/>
  <c r="CA513" i="95"/>
  <c r="AZ476" i="95"/>
  <c r="AZ418" i="95"/>
  <c r="AZ451" i="95"/>
  <c r="CA462" i="95"/>
  <c r="CA437" i="95"/>
  <c r="AW530" i="95"/>
  <c r="AW483" i="95"/>
  <c r="BR457" i="95"/>
  <c r="BR432" i="95"/>
  <c r="BR491" i="95"/>
  <c r="BR441" i="95"/>
  <c r="BR425" i="95"/>
  <c r="BR444" i="95"/>
  <c r="BR469" i="95"/>
  <c r="BR510" i="95"/>
  <c r="BR521" i="95"/>
  <c r="AW473" i="95"/>
  <c r="AW523" i="95"/>
  <c r="AW484" i="95"/>
  <c r="BU483" i="95"/>
  <c r="BU530" i="95"/>
  <c r="BX512" i="95"/>
  <c r="BX533" i="95"/>
  <c r="BX496" i="95"/>
  <c r="BX447" i="95"/>
  <c r="CA432" i="95"/>
  <c r="CA457" i="95"/>
  <c r="CJ452" i="95"/>
  <c r="BO513" i="95"/>
  <c r="BO524" i="95"/>
  <c r="BO442" i="95"/>
  <c r="AZ423" i="95"/>
  <c r="AZ486" i="95"/>
  <c r="BO534" i="95"/>
  <c r="BO501" i="95"/>
  <c r="BO452" i="95"/>
  <c r="BO432" i="95"/>
  <c r="BO457" i="95"/>
  <c r="CA423" i="95"/>
  <c r="CA486" i="95"/>
  <c r="BR524" i="95"/>
  <c r="BR513" i="95"/>
  <c r="BX517" i="95"/>
  <c r="BX412" i="95"/>
  <c r="BX506" i="95"/>
  <c r="BX431" i="95"/>
  <c r="BX456" i="95"/>
  <c r="BO430" i="95"/>
  <c r="BO411" i="95"/>
  <c r="BO455" i="95"/>
  <c r="BO505" i="95"/>
  <c r="BO516" i="95"/>
  <c r="BI432" i="95"/>
  <c r="BI457" i="95"/>
  <c r="BX491" i="95"/>
  <c r="BX425" i="95"/>
  <c r="BX441" i="95"/>
  <c r="BL510" i="95"/>
  <c r="BL521" i="95"/>
  <c r="BL469" i="95"/>
  <c r="BL444" i="95"/>
  <c r="BI455" i="95"/>
  <c r="BI516" i="95"/>
  <c r="BI430" i="95"/>
  <c r="BI411" i="95"/>
  <c r="BI505" i="95"/>
  <c r="BC487" i="95"/>
  <c r="BC424" i="95"/>
  <c r="CA426" i="95"/>
  <c r="CA449" i="95"/>
  <c r="CA498" i="95"/>
  <c r="CJ530" i="95"/>
  <c r="CJ483" i="95"/>
  <c r="BF522" i="95"/>
  <c r="BF446" i="95"/>
  <c r="BF417" i="95"/>
  <c r="BF471" i="95"/>
  <c r="BF511" i="95"/>
  <c r="BU462" i="95"/>
  <c r="BU437" i="95"/>
  <c r="BX464" i="95"/>
  <c r="BX439" i="95"/>
  <c r="BU482" i="95"/>
  <c r="BX481" i="95"/>
  <c r="BX528" i="95"/>
  <c r="AZ413" i="95"/>
  <c r="AZ435" i="95"/>
  <c r="AZ518" i="95"/>
  <c r="AZ460" i="95"/>
  <c r="AZ508" i="95"/>
  <c r="CJ482" i="95"/>
  <c r="BO413" i="95"/>
  <c r="BO518" i="95"/>
  <c r="BO460" i="95"/>
  <c r="BO435" i="95"/>
  <c r="BO508" i="95"/>
  <c r="BU444" i="95"/>
  <c r="BU510" i="95"/>
  <c r="BU469" i="95"/>
  <c r="BU521" i="95"/>
  <c r="BX476" i="95"/>
  <c r="BX451" i="95"/>
  <c r="BX418" i="95"/>
  <c r="CJ528" i="95"/>
  <c r="CJ481" i="95"/>
  <c r="BF436" i="95"/>
  <c r="BF461" i="95"/>
  <c r="CA473" i="95"/>
  <c r="CA523" i="95"/>
  <c r="AZ516" i="95"/>
  <c r="AZ505" i="95"/>
  <c r="AZ455" i="95"/>
  <c r="AZ411" i="95"/>
  <c r="AZ430" i="95"/>
  <c r="CG470" i="95"/>
  <c r="CG445" i="95"/>
  <c r="BI482" i="95"/>
  <c r="BO462" i="95"/>
  <c r="BO437" i="95"/>
  <c r="CA464" i="95"/>
  <c r="CA439" i="95"/>
  <c r="BX461" i="95"/>
  <c r="BX436" i="95"/>
  <c r="BF481" i="95"/>
  <c r="BF528" i="95"/>
  <c r="AZ484" i="95"/>
  <c r="CM497" i="95"/>
  <c r="CM448" i="95"/>
  <c r="BL436" i="95"/>
  <c r="BL461" i="95"/>
  <c r="AW425" i="95"/>
  <c r="AW441" i="95"/>
  <c r="AW491" i="95"/>
  <c r="BF435" i="95"/>
  <c r="BF413" i="95"/>
  <c r="BF508" i="95"/>
  <c r="BF518" i="95"/>
  <c r="BF460" i="95"/>
  <c r="CG534" i="95"/>
  <c r="CG501" i="95"/>
  <c r="BF426" i="95"/>
  <c r="BF449" i="95"/>
  <c r="BF498" i="95"/>
  <c r="CG482" i="95"/>
  <c r="CM522" i="95"/>
  <c r="CM471" i="95"/>
  <c r="CM446" i="95"/>
  <c r="CM511" i="95"/>
  <c r="BC435" i="95"/>
  <c r="BC518" i="95"/>
  <c r="BC413" i="95"/>
  <c r="BC508" i="95"/>
  <c r="BC460" i="95"/>
  <c r="AZ523" i="95"/>
  <c r="AZ473" i="95"/>
  <c r="CG485" i="95"/>
  <c r="CG529" i="95"/>
  <c r="AZ448" i="95"/>
  <c r="AZ497" i="95"/>
  <c r="AZ452" i="95"/>
  <c r="AZ534" i="95"/>
  <c r="AZ501" i="95"/>
  <c r="BC470" i="95"/>
  <c r="BC445" i="95"/>
  <c r="BI414" i="95"/>
  <c r="BI433" i="95"/>
  <c r="BI458" i="95"/>
  <c r="BI519" i="95"/>
  <c r="BI507" i="95"/>
  <c r="CA445" i="95"/>
  <c r="CA470" i="95"/>
  <c r="BX483" i="95"/>
  <c r="BX530" i="95"/>
  <c r="BI434" i="95"/>
  <c r="BI459" i="95"/>
  <c r="CD459" i="95"/>
  <c r="CD434" i="95"/>
  <c r="BL485" i="95"/>
  <c r="BL529" i="95"/>
  <c r="BC464" i="95"/>
  <c r="BC439" i="95"/>
  <c r="BR459" i="95"/>
  <c r="BR434" i="95"/>
  <c r="BI462" i="95"/>
  <c r="BI437" i="95"/>
  <c r="BF457" i="95"/>
  <c r="BF432" i="95"/>
  <c r="BF430" i="95"/>
  <c r="BF455" i="95"/>
  <c r="BF411" i="95"/>
  <c r="BF505" i="95"/>
  <c r="BF516" i="95"/>
  <c r="BF418" i="95"/>
  <c r="BF476" i="95"/>
  <c r="BF451" i="95"/>
  <c r="BC471" i="95"/>
  <c r="BC417" i="95"/>
  <c r="BC446" i="95"/>
  <c r="BC511" i="95"/>
  <c r="BC522" i="95"/>
  <c r="BF448" i="95"/>
  <c r="BF497" i="95"/>
  <c r="BI518" i="95"/>
  <c r="BI413" i="95"/>
  <c r="BI460" i="95"/>
  <c r="BI508" i="95"/>
  <c r="BI435" i="95"/>
  <c r="CM529" i="95"/>
  <c r="CM485" i="95"/>
  <c r="AZ528" i="95"/>
  <c r="AZ481" i="95"/>
  <c r="CJ486" i="95"/>
  <c r="BC456" i="95"/>
  <c r="BC517" i="95"/>
  <c r="BC506" i="95"/>
  <c r="BC412" i="95"/>
  <c r="BC431" i="95"/>
  <c r="BX470" i="95"/>
  <c r="BX445" i="95"/>
  <c r="CD486" i="95"/>
  <c r="CD423" i="95"/>
  <c r="AW501" i="95"/>
  <c r="AW452" i="95"/>
  <c r="AW534" i="95"/>
  <c r="BU456" i="95"/>
  <c r="BU517" i="95"/>
  <c r="BU412" i="95"/>
  <c r="BU506" i="95"/>
  <c r="BU431" i="95"/>
  <c r="BL517" i="95"/>
  <c r="BL506" i="95"/>
  <c r="BL431" i="95"/>
  <c r="BL456" i="95"/>
  <c r="BL412" i="95"/>
  <c r="AW418" i="95"/>
  <c r="AW476" i="95"/>
  <c r="AW451" i="95"/>
  <c r="BU487" i="95"/>
  <c r="BU424" i="95"/>
  <c r="CD444" i="95"/>
  <c r="CD510" i="95"/>
  <c r="CD469" i="95"/>
  <c r="CD521" i="95"/>
  <c r="CA448" i="95"/>
  <c r="CA497" i="95"/>
  <c r="BC533" i="95"/>
  <c r="BC447" i="95"/>
  <c r="BC496" i="95"/>
  <c r="BC512" i="95"/>
  <c r="BR455" i="95"/>
  <c r="BR505" i="95"/>
  <c r="BR516" i="95"/>
  <c r="BR411" i="95"/>
  <c r="BR430" i="95"/>
  <c r="BL452" i="95"/>
  <c r="BL534" i="95"/>
  <c r="BL501" i="95"/>
  <c r="BR412" i="95"/>
  <c r="BR431" i="95"/>
  <c r="BR517" i="95"/>
  <c r="BR506" i="95"/>
  <c r="BR456" i="95"/>
  <c r="AZ438" i="95"/>
  <c r="AZ463" i="95"/>
  <c r="BU486" i="95"/>
  <c r="BU423" i="95"/>
  <c r="CJ442" i="95"/>
  <c r="CD476" i="95"/>
  <c r="CD451" i="95"/>
  <c r="CD418" i="95"/>
  <c r="CG483" i="95"/>
  <c r="CG530" i="95"/>
  <c r="BO528" i="95"/>
  <c r="BO481" i="95"/>
  <c r="CA508" i="95"/>
  <c r="CA435" i="95"/>
  <c r="CA460" i="95"/>
  <c r="CA518" i="95"/>
  <c r="CA413" i="95"/>
  <c r="BR445" i="95"/>
  <c r="BR470" i="95"/>
  <c r="CA484" i="95"/>
  <c r="CJ441" i="95"/>
  <c r="CJ491" i="95"/>
  <c r="CJ425" i="95"/>
  <c r="BF534" i="95"/>
  <c r="BF501" i="95"/>
  <c r="BF452" i="95"/>
  <c r="BR518" i="95"/>
  <c r="BR435" i="95"/>
  <c r="BR413" i="95"/>
  <c r="BR460" i="95"/>
  <c r="BR508" i="95"/>
  <c r="BR476" i="95"/>
  <c r="BR418" i="95"/>
  <c r="BR451" i="95"/>
  <c r="BF483" i="95"/>
  <c r="BF530" i="95"/>
  <c r="CM436" i="95"/>
  <c r="CM461" i="95"/>
  <c r="BI412" i="95"/>
  <c r="BI456" i="95"/>
  <c r="BI517" i="95"/>
  <c r="BI431" i="95"/>
  <c r="BI506" i="95"/>
  <c r="BI447" i="95"/>
  <c r="BI512" i="95"/>
  <c r="BI533" i="95"/>
  <c r="BI496" i="95"/>
  <c r="CM464" i="95"/>
  <c r="CM439" i="95"/>
  <c r="BU524" i="95"/>
  <c r="BU513" i="95"/>
  <c r="CJ484" i="95"/>
  <c r="CD511" i="95"/>
  <c r="CD417" i="95"/>
  <c r="CD446" i="95"/>
  <c r="CD471" i="95"/>
  <c r="CD522" i="95"/>
  <c r="BU516" i="95"/>
  <c r="BU430" i="95"/>
  <c r="BU455" i="95"/>
  <c r="BU505" i="95"/>
  <c r="BU411" i="95"/>
  <c r="CM460" i="95"/>
  <c r="CM518" i="95"/>
  <c r="CM435" i="95"/>
  <c r="CM508" i="95"/>
  <c r="AW471" i="95"/>
  <c r="AW417" i="95"/>
  <c r="AW446" i="95"/>
  <c r="AW511" i="95"/>
  <c r="AW522" i="95"/>
  <c r="CJ417" i="95"/>
  <c r="CJ471" i="95"/>
  <c r="CJ446" i="95"/>
  <c r="CJ511" i="95"/>
  <c r="CJ522" i="95"/>
  <c r="CA459" i="95"/>
  <c r="CA434" i="95"/>
  <c r="BR485" i="95"/>
  <c r="BR529" i="95"/>
  <c r="BI485" i="95"/>
  <c r="BI529" i="95"/>
  <c r="CM523" i="95"/>
  <c r="CM473" i="95"/>
  <c r="BC418" i="95"/>
  <c r="BC451" i="95"/>
  <c r="BC476" i="95"/>
  <c r="BI417" i="95"/>
  <c r="BI471" i="95"/>
  <c r="BI522" i="95"/>
  <c r="BI446" i="95"/>
  <c r="BI511" i="95"/>
  <c r="BC436" i="95"/>
  <c r="BC461" i="95"/>
  <c r="BL445" i="95"/>
  <c r="BL470" i="95"/>
  <c r="CG448" i="95"/>
  <c r="CG497" i="95"/>
  <c r="BR486" i="95"/>
  <c r="BR423" i="95"/>
  <c r="CM457" i="95"/>
  <c r="CM432" i="95"/>
  <c r="CG452" i="95"/>
  <c r="CG522" i="95"/>
  <c r="CG471" i="95"/>
  <c r="CG417" i="95"/>
  <c r="CG446" i="95"/>
  <c r="CG511" i="95"/>
  <c r="BR528" i="95"/>
  <c r="BR481" i="95"/>
  <c r="BU464" i="95"/>
  <c r="BU439" i="95"/>
  <c r="BL523" i="95"/>
  <c r="BL473" i="95"/>
  <c r="BC448" i="95"/>
  <c r="BC497" i="95"/>
  <c r="CG451" i="95"/>
  <c r="CG418" i="95"/>
  <c r="CG476" i="95"/>
  <c r="BO445" i="95"/>
  <c r="BO470" i="95"/>
  <c r="BI441" i="95"/>
  <c r="BI491" i="95"/>
  <c r="BI425" i="95"/>
  <c r="BO486" i="95"/>
  <c r="BO423" i="95"/>
  <c r="AZ470" i="95"/>
  <c r="AZ445" i="95"/>
  <c r="AZ482" i="95"/>
  <c r="BR464" i="95"/>
  <c r="BR439" i="95"/>
  <c r="AZ519" i="95"/>
  <c r="AZ414" i="95"/>
  <c r="AZ433" i="95"/>
  <c r="AZ458" i="95"/>
  <c r="AZ507" i="95"/>
  <c r="BI436" i="95"/>
  <c r="BI461" i="95"/>
  <c r="BL530" i="95"/>
  <c r="BL483" i="95"/>
  <c r="BL464" i="95"/>
  <c r="BL439" i="95"/>
  <c r="BR424" i="95"/>
  <c r="BR487" i="95"/>
  <c r="CD529" i="95"/>
  <c r="CD485" i="95"/>
  <c r="BX448" i="95"/>
  <c r="BX497" i="95"/>
  <c r="BU476" i="95"/>
  <c r="BU418" i="95"/>
  <c r="BU451" i="95"/>
  <c r="CG491" i="95"/>
  <c r="CG441" i="95"/>
  <c r="CG425" i="95"/>
  <c r="CJ473" i="95"/>
  <c r="CJ523" i="95"/>
  <c r="CJ412" i="95"/>
  <c r="CJ506" i="95"/>
  <c r="CJ431" i="95"/>
  <c r="CJ456" i="95"/>
  <c r="CJ517" i="95"/>
  <c r="BO517" i="95"/>
  <c r="BO431" i="95"/>
  <c r="BO456" i="95"/>
  <c r="BO506" i="95"/>
  <c r="BO412" i="95"/>
  <c r="CJ448" i="95"/>
  <c r="CJ497" i="95"/>
  <c r="BF512" i="95"/>
  <c r="BF447" i="95"/>
  <c r="BF533" i="95"/>
  <c r="BF496" i="95"/>
  <c r="BR497" i="95"/>
  <c r="BR448" i="95"/>
  <c r="CJ464" i="95"/>
  <c r="CJ439" i="95"/>
  <c r="CA433" i="95"/>
  <c r="CA414" i="95"/>
  <c r="CA519" i="95"/>
  <c r="CA507" i="95"/>
  <c r="CA458" i="95"/>
  <c r="BX434" i="95"/>
  <c r="BX459" i="95"/>
  <c r="BL441" i="95"/>
  <c r="BL425" i="95"/>
  <c r="BL491" i="95"/>
  <c r="CA430" i="95"/>
  <c r="CA505" i="95"/>
  <c r="CA411" i="95"/>
  <c r="CA455" i="95"/>
  <c r="CA516" i="95"/>
  <c r="BO510" i="95"/>
  <c r="BO469" i="95"/>
  <c r="BO444" i="95"/>
  <c r="BO521" i="95"/>
  <c r="BR471" i="95"/>
  <c r="BR511" i="95"/>
  <c r="BR522" i="95"/>
  <c r="BR417" i="95"/>
  <c r="BR446" i="95"/>
  <c r="CM458" i="95"/>
  <c r="CM433" i="95"/>
  <c r="CM414" i="95"/>
  <c r="CM507" i="95"/>
  <c r="CM519" i="95"/>
  <c r="CJ518" i="95"/>
  <c r="CJ508" i="95"/>
  <c r="CJ435" i="95"/>
  <c r="CJ413" i="95"/>
  <c r="CJ460" i="95"/>
  <c r="CM452" i="95"/>
  <c r="CJ455" i="95"/>
  <c r="CJ411" i="95"/>
  <c r="CJ516" i="95"/>
  <c r="CJ430" i="95"/>
  <c r="CJ505" i="95"/>
  <c r="BI528" i="95"/>
  <c r="BI481" i="95"/>
  <c r="BF486" i="95"/>
  <c r="BF423" i="95"/>
  <c r="BF524" i="95"/>
  <c r="BF513" i="95"/>
  <c r="BX487" i="95"/>
  <c r="BX424" i="95"/>
  <c r="CG432" i="95"/>
  <c r="CG457" i="95"/>
  <c r="BX442" i="95"/>
  <c r="BX518" i="95"/>
  <c r="BX460" i="95"/>
  <c r="BX508" i="95"/>
  <c r="BX413" i="95"/>
  <c r="BX435" i="95"/>
  <c r="BU457" i="95"/>
  <c r="BU432" i="95"/>
  <c r="BU461" i="95"/>
  <c r="BU436" i="95"/>
  <c r="BL457" i="95"/>
  <c r="BL432" i="95"/>
  <c r="BO487" i="95"/>
  <c r="BO424" i="95"/>
  <c r="CD506" i="95"/>
  <c r="CD431" i="95"/>
  <c r="CD412" i="95"/>
  <c r="CD517" i="95"/>
  <c r="CD456" i="95"/>
  <c r="BX417" i="95"/>
  <c r="BX522" i="95"/>
  <c r="BX471" i="95"/>
  <c r="BX511" i="95"/>
  <c r="BX446" i="95"/>
  <c r="CJ432" i="95"/>
  <c r="CJ457" i="95"/>
  <c r="CM534" i="95"/>
  <c r="CM501" i="95"/>
  <c r="BU485" i="95"/>
  <c r="BU529" i="95"/>
  <c r="BX444" i="95"/>
  <c r="BX521" i="95"/>
  <c r="BX510" i="95"/>
  <c r="BX469" i="95"/>
  <c r="CD513" i="95"/>
  <c r="CD524" i="95"/>
  <c r="BX486" i="95"/>
  <c r="BX423" i="95"/>
  <c r="AW505" i="95"/>
  <c r="AW430" i="95"/>
  <c r="AW411" i="95"/>
  <c r="AW455" i="95"/>
  <c r="AW516" i="95"/>
  <c r="BF424" i="95"/>
  <c r="BF487" i="95"/>
  <c r="CG523" i="95"/>
  <c r="CG473" i="95"/>
  <c r="CJ470" i="95"/>
  <c r="CJ445" i="95"/>
  <c r="BO463" i="95"/>
  <c r="BO438" i="95"/>
  <c r="BR512" i="95"/>
  <c r="BR533" i="95"/>
  <c r="BR496" i="95"/>
  <c r="BR447" i="95"/>
  <c r="BL487" i="95"/>
  <c r="BL424" i="95"/>
  <c r="CJ459" i="95"/>
  <c r="CJ434" i="95"/>
  <c r="CD424" i="95"/>
  <c r="CD487" i="95"/>
  <c r="AW449" i="95"/>
  <c r="AW498" i="95"/>
  <c r="AW426" i="95"/>
  <c r="BI469" i="95"/>
  <c r="BI510" i="95"/>
  <c r="BI521" i="95"/>
  <c r="BI444" i="95"/>
  <c r="BF439" i="95"/>
  <c r="BF464" i="95"/>
  <c r="CM425" i="95"/>
  <c r="CM491" i="95"/>
  <c r="CM441" i="95"/>
  <c r="AZ431" i="95"/>
  <c r="AZ412" i="95"/>
  <c r="AZ506" i="95"/>
  <c r="AZ456" i="95"/>
  <c r="AZ517" i="95"/>
  <c r="CG414" i="95"/>
  <c r="CG458" i="95"/>
  <c r="CG507" i="95"/>
  <c r="CG433" i="95"/>
  <c r="CG519" i="95"/>
  <c r="BR442" i="95"/>
  <c r="BI448" i="95"/>
  <c r="BI497" i="95"/>
  <c r="BF482" i="95"/>
  <c r="CG481" i="95"/>
  <c r="CG528" i="95"/>
  <c r="BO482" i="95"/>
  <c r="AZ432" i="95"/>
  <c r="AZ457" i="95"/>
  <c r="BO451" i="95"/>
  <c r="BO476" i="95"/>
  <c r="BO418" i="95"/>
  <c r="BI483" i="95"/>
  <c r="BI530" i="95"/>
  <c r="BU484" i="95"/>
  <c r="CM434" i="95"/>
  <c r="CM459" i="95"/>
  <c r="BR463" i="95"/>
  <c r="BR438" i="95"/>
  <c r="CJ529" i="95"/>
  <c r="CJ485" i="95"/>
  <c r="CD484" i="95"/>
  <c r="CD530" i="95"/>
  <c r="CD483" i="95"/>
  <c r="BR436" i="95"/>
  <c r="BR461" i="95"/>
  <c r="BR483" i="95"/>
  <c r="BR530" i="95"/>
  <c r="BU507" i="95"/>
  <c r="BU519" i="95"/>
  <c r="BU433" i="95"/>
  <c r="BU414" i="95"/>
  <c r="BU458" i="95"/>
  <c r="BF459" i="95"/>
  <c r="BF434" i="95"/>
  <c r="BC482" i="95"/>
  <c r="AW496" i="95"/>
  <c r="AW512" i="95"/>
  <c r="AW447" i="95"/>
  <c r="AW533" i="95"/>
  <c r="CD426" i="95"/>
  <c r="CD498" i="95"/>
  <c r="CD449" i="95"/>
  <c r="CA482" i="95"/>
  <c r="CG459" i="95"/>
  <c r="CG434" i="95"/>
  <c r="AW487" i="95"/>
  <c r="AW424" i="95"/>
  <c r="BX452" i="95"/>
  <c r="CA452" i="95"/>
  <c r="CG430" i="95"/>
  <c r="CG455" i="95"/>
  <c r="CG411" i="95"/>
  <c r="CG516" i="95"/>
  <c r="CG505" i="95"/>
  <c r="CG524" i="95"/>
  <c r="CG513" i="95"/>
  <c r="BO497" i="95"/>
  <c r="BO448" i="95"/>
  <c r="BU447" i="95"/>
  <c r="BU512" i="95"/>
  <c r="BU533" i="95"/>
  <c r="BU496" i="95"/>
  <c r="BF462" i="95"/>
  <c r="BF437" i="95"/>
  <c r="CM482" i="95"/>
  <c r="CD519" i="95"/>
  <c r="CD433" i="95"/>
  <c r="CD458" i="95"/>
  <c r="CD507" i="95"/>
  <c r="CD414" i="95"/>
  <c r="BX485" i="95"/>
  <c r="BX529" i="95"/>
  <c r="CJ496" i="95"/>
  <c r="CJ447" i="95"/>
  <c r="CJ512" i="95"/>
  <c r="CJ533" i="95"/>
  <c r="AZ530" i="95"/>
  <c r="AZ483" i="95"/>
  <c r="CD482" i="95"/>
  <c r="CG442" i="95"/>
  <c r="AZ442" i="95"/>
  <c r="BF456" i="95"/>
  <c r="BF506" i="95"/>
  <c r="BF517" i="95"/>
  <c r="BF412" i="95"/>
  <c r="BF431" i="95"/>
  <c r="BC523" i="95"/>
  <c r="BC473" i="95"/>
  <c r="AZ533" i="95"/>
  <c r="AZ447" i="95"/>
  <c r="AZ512" i="95"/>
  <c r="AZ496" i="95"/>
  <c r="CA530" i="95"/>
  <c r="CA483" i="95"/>
  <c r="AW481" i="95"/>
  <c r="AW528" i="95"/>
  <c r="BU523" i="95"/>
  <c r="BU473" i="95"/>
  <c r="BO484" i="95"/>
  <c r="CA485" i="95"/>
  <c r="CA529" i="95"/>
  <c r="CA481" i="95"/>
  <c r="CA528" i="95"/>
  <c r="BF484" i="95"/>
  <c r="CA491" i="95"/>
  <c r="CA425" i="95"/>
  <c r="CA441" i="95"/>
  <c r="BX473" i="95"/>
  <c r="BX523" i="95"/>
  <c r="BL528" i="95"/>
  <c r="BL481" i="95"/>
  <c r="BR484" i="95"/>
  <c r="CM451" i="95"/>
  <c r="CM418" i="95"/>
  <c r="CM476" i="95"/>
  <c r="AW442" i="95"/>
  <c r="CM487" i="95"/>
  <c r="CM424" i="95"/>
  <c r="BU470" i="95"/>
  <c r="BU445" i="95"/>
  <c r="CG436" i="95"/>
  <c r="CG461" i="95"/>
  <c r="CG439" i="95"/>
  <c r="CG464" i="95"/>
  <c r="BF473" i="95"/>
  <c r="BF523" i="95"/>
  <c r="BU528" i="95"/>
  <c r="BU481" i="95"/>
  <c r="CG521" i="95"/>
  <c r="CG510" i="95"/>
  <c r="CG444" i="95"/>
  <c r="CG469" i="95"/>
  <c r="BI423" i="95"/>
  <c r="BI486" i="95"/>
  <c r="AW459" i="95"/>
  <c r="AW434" i="95"/>
  <c r="BU449" i="95"/>
  <c r="BU426" i="95"/>
  <c r="BU498" i="95"/>
  <c r="AW482" i="95"/>
  <c r="CJ438" i="95"/>
  <c r="CJ463" i="95"/>
  <c r="AW508" i="95"/>
  <c r="AW518" i="95"/>
  <c r="AW460" i="95"/>
  <c r="AW413" i="95"/>
  <c r="AW435" i="95"/>
  <c r="CA476" i="95"/>
  <c r="CA451" i="95"/>
  <c r="CA418" i="95"/>
  <c r="BU459" i="95"/>
  <c r="BU434" i="95"/>
  <c r="AZ469" i="95"/>
  <c r="AZ444" i="95"/>
  <c r="AZ521" i="95"/>
  <c r="AZ510" i="95"/>
  <c r="CG456" i="95"/>
  <c r="CG506" i="95"/>
  <c r="CG517" i="95"/>
  <c r="CG412" i="95"/>
  <c r="CG431" i="95"/>
  <c r="AZ434" i="95"/>
  <c r="AZ459" i="95"/>
  <c r="BX505" i="95"/>
  <c r="BX411" i="95"/>
  <c r="BX430" i="95"/>
  <c r="BX516" i="95"/>
  <c r="BX455" i="95"/>
  <c r="AW513" i="95"/>
  <c r="AW524" i="95"/>
  <c r="CA534" i="95"/>
  <c r="CA501" i="95"/>
  <c r="BX463" i="95"/>
  <c r="BX438" i="95"/>
  <c r="CD497" i="95"/>
  <c r="CD448" i="95"/>
  <c r="AW486" i="95"/>
  <c r="AW423" i="95"/>
  <c r="CD445" i="95"/>
  <c r="CD470" i="95"/>
  <c r="BX513" i="95"/>
  <c r="BX524" i="95"/>
  <c r="BL430" i="95"/>
  <c r="BL505" i="95"/>
  <c r="BL516" i="95"/>
  <c r="BL455" i="95"/>
  <c r="BL411" i="95"/>
  <c r="BI463" i="95"/>
  <c r="BI438" i="95"/>
  <c r="BX457" i="95"/>
  <c r="BX432" i="95"/>
  <c r="AW433" i="95"/>
  <c r="AW458" i="95"/>
  <c r="AW507" i="95"/>
  <c r="AW519" i="95"/>
  <c r="AW414" i="95"/>
  <c r="BC519" i="95"/>
  <c r="BC507" i="95"/>
  <c r="BC433" i="95"/>
  <c r="BC458" i="95"/>
  <c r="BC414" i="95"/>
  <c r="CJ487" i="95"/>
  <c r="CJ424" i="95"/>
  <c r="CA436" i="95"/>
  <c r="CA461" i="95"/>
  <c r="CD523" i="95"/>
  <c r="CD473" i="95"/>
  <c r="BO414" i="95"/>
  <c r="BO433" i="95"/>
  <c r="BO507" i="95"/>
  <c r="BO458" i="95"/>
  <c r="BO519" i="95"/>
  <c r="BL442" i="95"/>
  <c r="CM449" i="95"/>
  <c r="CM498" i="95"/>
  <c r="CM426" i="95"/>
  <c r="AZ485" i="95"/>
  <c r="AZ529" i="95"/>
  <c r="CM442" i="95"/>
  <c r="CG424" i="95"/>
  <c r="CG487" i="95"/>
  <c r="BL508" i="95"/>
  <c r="BL518" i="95"/>
  <c r="BL435" i="95"/>
  <c r="BL413" i="95"/>
  <c r="BL460" i="95"/>
  <c r="BO491" i="95"/>
  <c r="BO425" i="95"/>
  <c r="BO441" i="95"/>
  <c r="CD442" i="95"/>
  <c r="BR437" i="95"/>
  <c r="BR462" i="95"/>
  <c r="BU441" i="95"/>
  <c r="BU425" i="95"/>
  <c r="BU491" i="95"/>
  <c r="AW529" i="95"/>
  <c r="AW485" i="95"/>
  <c r="CJ433" i="95"/>
  <c r="CJ414" i="95"/>
  <c r="CJ519" i="95"/>
  <c r="CJ458" i="95"/>
  <c r="CJ507" i="95"/>
  <c r="AW457" i="95"/>
  <c r="AW432" i="95"/>
  <c r="BX501" i="95"/>
  <c r="BX534" i="95"/>
  <c r="CG426" i="95"/>
  <c r="CG498" i="95"/>
  <c r="CG449" i="95"/>
  <c r="BL498" i="95"/>
  <c r="BL426" i="95"/>
  <c r="BL449" i="95"/>
  <c r="BR523" i="95"/>
  <c r="BR473" i="95"/>
  <c r="AZ462" i="95"/>
  <c r="AZ437" i="95"/>
  <c r="AZ491" i="95"/>
  <c r="AZ425" i="95"/>
  <c r="AZ441" i="95"/>
  <c r="BI416" i="95"/>
  <c r="BR525" i="95" l="1"/>
  <c r="CD535" i="95"/>
  <c r="BR453" i="95"/>
  <c r="BL502" i="95"/>
  <c r="CG535" i="95"/>
  <c r="BF514" i="95"/>
  <c r="BI514" i="95"/>
  <c r="BU535" i="95"/>
  <c r="BF502" i="95"/>
  <c r="BI535" i="95"/>
  <c r="AZ525" i="95"/>
  <c r="CJ514" i="95"/>
  <c r="BI419" i="95"/>
  <c r="BC525" i="95"/>
  <c r="BO535" i="95"/>
  <c r="AW535" i="95"/>
  <c r="AZ502" i="95"/>
  <c r="BI453" i="95"/>
  <c r="CJ416" i="95"/>
  <c r="CJ419" i="95" s="1"/>
  <c r="BU525" i="95"/>
  <c r="BI502" i="95"/>
  <c r="CM478" i="95"/>
  <c r="CD502" i="95"/>
  <c r="BL416" i="95"/>
  <c r="BL419" i="95" s="1"/>
  <c r="AZ535" i="95"/>
  <c r="CD525" i="95"/>
  <c r="CD478" i="95"/>
  <c r="AZ514" i="95"/>
  <c r="BL535" i="95"/>
  <c r="CJ453" i="95"/>
  <c r="BO514" i="95"/>
  <c r="CJ502" i="95"/>
  <c r="BC453" i="95"/>
  <c r="CJ478" i="95"/>
  <c r="CM502" i="95"/>
  <c r="BO525" i="95"/>
  <c r="BC514" i="95"/>
  <c r="BL478" i="95"/>
  <c r="CA514" i="95"/>
  <c r="CG502" i="95"/>
  <c r="BU453" i="95"/>
  <c r="BI478" i="95"/>
  <c r="CA502" i="95"/>
  <c r="BC502" i="95"/>
  <c r="AZ478" i="95"/>
  <c r="CJ525" i="95"/>
  <c r="AW502" i="95"/>
  <c r="BU502" i="95"/>
  <c r="BO502" i="95"/>
  <c r="BO478" i="95"/>
  <c r="BL525" i="95"/>
  <c r="AW514" i="95"/>
  <c r="BX525" i="95"/>
  <c r="BF525" i="95"/>
  <c r="BO416" i="95"/>
  <c r="BO419" i="95" s="1"/>
  <c r="AW525" i="95"/>
  <c r="BX502" i="95"/>
  <c r="BU514" i="95"/>
  <c r="CM453" i="95"/>
  <c r="CA535" i="95"/>
  <c r="CD453" i="95"/>
  <c r="CA525" i="95"/>
  <c r="BC478" i="95"/>
  <c r="BX478" i="95"/>
  <c r="CG453" i="95"/>
  <c r="CG514" i="95"/>
  <c r="BU478" i="95"/>
  <c r="CG478" i="95"/>
  <c r="BR478" i="95"/>
  <c r="AZ453" i="95"/>
  <c r="BR502" i="95"/>
  <c r="BO453" i="95"/>
  <c r="CA453" i="95"/>
  <c r="AW453" i="95"/>
  <c r="CD416" i="95"/>
  <c r="CD419" i="95" s="1"/>
  <c r="CA478" i="95"/>
  <c r="AW478" i="95"/>
  <c r="CG525" i="95"/>
  <c r="AZ416" i="95"/>
  <c r="AZ419" i="95" s="1"/>
  <c r="BL453" i="95"/>
  <c r="BR535" i="95"/>
  <c r="BX416" i="95"/>
  <c r="BX419" i="95" s="1"/>
  <c r="CA416" i="95"/>
  <c r="CA419" i="95" s="1"/>
  <c r="BI525" i="95"/>
  <c r="CM535" i="95"/>
  <c r="CM514" i="95"/>
  <c r="CM416" i="95"/>
  <c r="CM419" i="95" s="1"/>
  <c r="BX514" i="95"/>
  <c r="BF478" i="95"/>
  <c r="CD514" i="95"/>
  <c r="BR416" i="95"/>
  <c r="BR419" i="95" s="1"/>
  <c r="BR514" i="95"/>
  <c r="CJ423" i="95"/>
  <c r="CG416" i="95"/>
  <c r="CG419" i="95" s="1"/>
  <c r="BX535" i="95"/>
  <c r="CM423" i="95"/>
  <c r="BC535" i="95"/>
  <c r="BL514" i="95"/>
  <c r="BX453" i="95"/>
  <c r="BF453" i="95"/>
  <c r="BF535" i="95"/>
  <c r="CJ535" i="95"/>
  <c r="CM525" i="95"/>
  <c r="AT483" i="95"/>
  <c r="BC416" i="95" l="1"/>
  <c r="BC419" i="95" s="1"/>
  <c r="BF416" i="95"/>
  <c r="BF419" i="95" s="1"/>
  <c r="BU416" i="95"/>
  <c r="BU419" i="95" s="1"/>
  <c r="AW416" i="95"/>
  <c r="AW419" i="95" s="1"/>
  <c r="AQ532" i="95" l="1"/>
  <c r="AQ531" i="95"/>
  <c r="AQ527" i="95"/>
  <c r="AQ500" i="95"/>
  <c r="AQ499" i="95"/>
  <c r="AQ495" i="95"/>
  <c r="AQ494" i="95"/>
  <c r="AQ493" i="95"/>
  <c r="AQ492" i="95"/>
  <c r="AQ490" i="95"/>
  <c r="AQ489" i="95"/>
  <c r="AQ488" i="95"/>
  <c r="AQ480" i="95"/>
  <c r="AQ477" i="95"/>
  <c r="AQ475" i="95"/>
  <c r="AQ474" i="95"/>
  <c r="AQ472" i="95"/>
  <c r="AQ467" i="95"/>
  <c r="AQ466" i="95"/>
  <c r="AQ465" i="95"/>
  <c r="AQ450" i="95"/>
  <c r="AQ440" i="95"/>
  <c r="AQ483" i="95" l="1"/>
  <c r="AN532" i="95" l="1"/>
  <c r="AK532" i="95"/>
  <c r="AH532" i="95"/>
  <c r="AE532" i="95"/>
  <c r="AB532" i="95"/>
  <c r="Y532" i="95"/>
  <c r="V532" i="95"/>
  <c r="S532" i="95"/>
  <c r="P532" i="95"/>
  <c r="M532" i="95"/>
  <c r="J532" i="95"/>
  <c r="AN531" i="95"/>
  <c r="AK531" i="95"/>
  <c r="AH531" i="95"/>
  <c r="AE531" i="95"/>
  <c r="AB531" i="95"/>
  <c r="Y531" i="95"/>
  <c r="V531" i="95"/>
  <c r="S531" i="95"/>
  <c r="P531" i="95"/>
  <c r="M531" i="95"/>
  <c r="J531" i="95"/>
  <c r="AN527" i="95"/>
  <c r="AK527" i="95"/>
  <c r="AH527" i="95"/>
  <c r="AE527" i="95"/>
  <c r="AB527" i="95"/>
  <c r="Y527" i="95"/>
  <c r="V527" i="95"/>
  <c r="S527" i="95"/>
  <c r="P527" i="95"/>
  <c r="M527" i="95"/>
  <c r="J527" i="95"/>
  <c r="AN500" i="95"/>
  <c r="AK500" i="95"/>
  <c r="AH500" i="95"/>
  <c r="AE500" i="95"/>
  <c r="AB500" i="95"/>
  <c r="Y500" i="95"/>
  <c r="V500" i="95"/>
  <c r="S500" i="95"/>
  <c r="P500" i="95"/>
  <c r="M500" i="95"/>
  <c r="J500" i="95"/>
  <c r="AN499" i="95"/>
  <c r="AK499" i="95"/>
  <c r="AH499" i="95"/>
  <c r="AE499" i="95"/>
  <c r="AB499" i="95"/>
  <c r="Y499" i="95"/>
  <c r="V499" i="95"/>
  <c r="S499" i="95"/>
  <c r="P499" i="95"/>
  <c r="M499" i="95"/>
  <c r="J499" i="95"/>
  <c r="AN495" i="95"/>
  <c r="AK495" i="95"/>
  <c r="AH495" i="95"/>
  <c r="AE495" i="95"/>
  <c r="AB495" i="95"/>
  <c r="Y495" i="95"/>
  <c r="V495" i="95"/>
  <c r="S495" i="95"/>
  <c r="P495" i="95"/>
  <c r="M495" i="95"/>
  <c r="J495" i="95"/>
  <c r="AN494" i="95"/>
  <c r="AK494" i="95"/>
  <c r="AH494" i="95"/>
  <c r="AE494" i="95"/>
  <c r="AB494" i="95"/>
  <c r="Y494" i="95"/>
  <c r="V494" i="95"/>
  <c r="S494" i="95"/>
  <c r="P494" i="95"/>
  <c r="M494" i="95"/>
  <c r="J494" i="95"/>
  <c r="AN493" i="95"/>
  <c r="AK493" i="95"/>
  <c r="AH493" i="95"/>
  <c r="AE493" i="95"/>
  <c r="AB493" i="95"/>
  <c r="Y493" i="95"/>
  <c r="V493" i="95"/>
  <c r="S493" i="95"/>
  <c r="P493" i="95"/>
  <c r="M493" i="95"/>
  <c r="J493" i="95"/>
  <c r="AN492" i="95"/>
  <c r="AK492" i="95"/>
  <c r="AH492" i="95"/>
  <c r="AE492" i="95"/>
  <c r="AB492" i="95"/>
  <c r="Y492" i="95"/>
  <c r="V492" i="95"/>
  <c r="S492" i="95"/>
  <c r="P492" i="95"/>
  <c r="M492" i="95"/>
  <c r="J492" i="95"/>
  <c r="AN490" i="95"/>
  <c r="AK490" i="95"/>
  <c r="AH490" i="95"/>
  <c r="AE490" i="95"/>
  <c r="AB490" i="95"/>
  <c r="Y490" i="95"/>
  <c r="V490" i="95"/>
  <c r="S490" i="95"/>
  <c r="P490" i="95"/>
  <c r="M490" i="95"/>
  <c r="J490" i="95"/>
  <c r="AN489" i="95"/>
  <c r="AK489" i="95"/>
  <c r="AH489" i="95"/>
  <c r="AE489" i="95"/>
  <c r="AB489" i="95"/>
  <c r="Y489" i="95"/>
  <c r="V489" i="95"/>
  <c r="S489" i="95"/>
  <c r="P489" i="95"/>
  <c r="M489" i="95"/>
  <c r="J489" i="95"/>
  <c r="AN488" i="95"/>
  <c r="AK488" i="95"/>
  <c r="AH488" i="95"/>
  <c r="AE488" i="95"/>
  <c r="AB488" i="95"/>
  <c r="Y488" i="95"/>
  <c r="V488" i="95"/>
  <c r="S488" i="95"/>
  <c r="P488" i="95"/>
  <c r="M488" i="95"/>
  <c r="J488" i="95"/>
  <c r="AN480" i="95"/>
  <c r="AK480" i="95"/>
  <c r="AH480" i="95"/>
  <c r="AE480" i="95"/>
  <c r="AB480" i="95"/>
  <c r="Y480" i="95"/>
  <c r="V480" i="95"/>
  <c r="S480" i="95"/>
  <c r="P480" i="95"/>
  <c r="M480" i="95"/>
  <c r="J480" i="95"/>
  <c r="AN477" i="95" l="1"/>
  <c r="AK477" i="95"/>
  <c r="AH477" i="95"/>
  <c r="AE477" i="95"/>
  <c r="AB477" i="95"/>
  <c r="Y477" i="95"/>
  <c r="V477" i="95"/>
  <c r="S477" i="95"/>
  <c r="P477" i="95"/>
  <c r="M477" i="95"/>
  <c r="J477" i="95"/>
  <c r="AN475" i="95"/>
  <c r="AK475" i="95"/>
  <c r="AH475" i="95"/>
  <c r="AE475" i="95"/>
  <c r="AB475" i="95"/>
  <c r="Y475" i="95"/>
  <c r="V475" i="95"/>
  <c r="S475" i="95"/>
  <c r="P475" i="95"/>
  <c r="M475" i="95"/>
  <c r="J475" i="95"/>
  <c r="AN474" i="95"/>
  <c r="AK474" i="95"/>
  <c r="AH474" i="95"/>
  <c r="AE474" i="95"/>
  <c r="AB474" i="95"/>
  <c r="Y474" i="95"/>
  <c r="V474" i="95"/>
  <c r="S474" i="95"/>
  <c r="P474" i="95"/>
  <c r="M474" i="95"/>
  <c r="J474" i="95"/>
  <c r="AN472" i="95"/>
  <c r="AK472" i="95"/>
  <c r="AH472" i="95"/>
  <c r="AE472" i="95"/>
  <c r="AB472" i="95"/>
  <c r="Y472" i="95"/>
  <c r="V472" i="95"/>
  <c r="S472" i="95"/>
  <c r="P472" i="95"/>
  <c r="M472" i="95"/>
  <c r="J472" i="95"/>
  <c r="AN467" i="95"/>
  <c r="AK467" i="95"/>
  <c r="AH467" i="95"/>
  <c r="AE467" i="95"/>
  <c r="AB467" i="95"/>
  <c r="Y467" i="95"/>
  <c r="V467" i="95"/>
  <c r="S467" i="95"/>
  <c r="P467" i="95"/>
  <c r="M467" i="95"/>
  <c r="J467" i="95"/>
  <c r="AN466" i="95"/>
  <c r="AK466" i="95"/>
  <c r="AH466" i="95"/>
  <c r="AE466" i="95"/>
  <c r="AB466" i="95"/>
  <c r="Y466" i="95"/>
  <c r="V466" i="95"/>
  <c r="S466" i="95"/>
  <c r="P466" i="95"/>
  <c r="M466" i="95"/>
  <c r="J466" i="95"/>
  <c r="AN465" i="95"/>
  <c r="AK465" i="95"/>
  <c r="AH465" i="95"/>
  <c r="AE465" i="95"/>
  <c r="AB465" i="95"/>
  <c r="Y465" i="95"/>
  <c r="V465" i="95"/>
  <c r="S465" i="95"/>
  <c r="P465" i="95"/>
  <c r="M465" i="95"/>
  <c r="J465" i="95"/>
  <c r="AN450" i="95"/>
  <c r="AK450" i="95"/>
  <c r="AH450" i="95"/>
  <c r="AE450" i="95"/>
  <c r="AB450" i="95"/>
  <c r="Y450" i="95"/>
  <c r="V450" i="95"/>
  <c r="S450" i="95"/>
  <c r="P450" i="95"/>
  <c r="M450" i="95"/>
  <c r="J450" i="95"/>
  <c r="AN440" i="95"/>
  <c r="AK440" i="95"/>
  <c r="AH440" i="95"/>
  <c r="AE440" i="95"/>
  <c r="AB440" i="95"/>
  <c r="Y440" i="95"/>
  <c r="V440" i="95"/>
  <c r="S440" i="95"/>
  <c r="P440" i="95"/>
  <c r="M440" i="95"/>
  <c r="J440" i="95"/>
  <c r="AN483" i="95" l="1"/>
  <c r="P483" i="95"/>
  <c r="V483" i="95"/>
  <c r="Y483" i="95"/>
  <c r="J483" i="95"/>
  <c r="AE483" i="95"/>
  <c r="AK483" i="95"/>
  <c r="AH483" i="95"/>
  <c r="AB483" i="95"/>
  <c r="S483" i="95"/>
  <c r="M483" i="95"/>
  <c r="V498" i="95" l="1"/>
  <c r="V449" i="95"/>
  <c r="V426" i="95"/>
  <c r="J413" i="95"/>
  <c r="J518" i="95"/>
  <c r="J508" i="95"/>
  <c r="J435" i="95"/>
  <c r="J460" i="95"/>
  <c r="AT425" i="95"/>
  <c r="AT441" i="95"/>
  <c r="AT491" i="95"/>
  <c r="P529" i="95"/>
  <c r="P485" i="95"/>
  <c r="AT498" i="95"/>
  <c r="AT449" i="95"/>
  <c r="AT426" i="95"/>
  <c r="V528" i="95"/>
  <c r="V481" i="95"/>
  <c r="AE439" i="95"/>
  <c r="AE464" i="95"/>
  <c r="Y513" i="95"/>
  <c r="Y524" i="95"/>
  <c r="AB437" i="95"/>
  <c r="AB462" i="95"/>
  <c r="P528" i="95"/>
  <c r="P481" i="95"/>
  <c r="S482" i="95"/>
  <c r="P482" i="95"/>
  <c r="AE470" i="95"/>
  <c r="AE445" i="95"/>
  <c r="P463" i="95"/>
  <c r="P438" i="95"/>
  <c r="J486" i="95"/>
  <c r="Y418" i="95"/>
  <c r="Y476" i="95"/>
  <c r="Y451" i="95"/>
  <c r="J521" i="95"/>
  <c r="J510" i="95"/>
  <c r="J469" i="95"/>
  <c r="J444" i="95"/>
  <c r="M435" i="95"/>
  <c r="M508" i="95"/>
  <c r="M460" i="95"/>
  <c r="M518" i="95"/>
  <c r="M413" i="95"/>
  <c r="AH442" i="95"/>
  <c r="P484" i="95"/>
  <c r="P530" i="95"/>
  <c r="AK496" i="95"/>
  <c r="AK512" i="95"/>
  <c r="AK533" i="95"/>
  <c r="AK447" i="95"/>
  <c r="AN431" i="95"/>
  <c r="AN517" i="95"/>
  <c r="AN412" i="95"/>
  <c r="AN506" i="95"/>
  <c r="AN456" i="95"/>
  <c r="Y439" i="95"/>
  <c r="Y464" i="95"/>
  <c r="Y529" i="95"/>
  <c r="Y485" i="95"/>
  <c r="Y484" i="95"/>
  <c r="Y530" i="95"/>
  <c r="AE463" i="95"/>
  <c r="AE438" i="95"/>
  <c r="V486" i="95"/>
  <c r="J437" i="95"/>
  <c r="J462" i="95"/>
  <c r="S462" i="95"/>
  <c r="S437" i="95"/>
  <c r="AK528" i="95"/>
  <c r="AK481" i="95"/>
  <c r="AQ417" i="95"/>
  <c r="AQ522" i="95"/>
  <c r="AQ471" i="95"/>
  <c r="AQ511" i="95"/>
  <c r="AQ446" i="95"/>
  <c r="AT452" i="95"/>
  <c r="AH498" i="95"/>
  <c r="AH449" i="95"/>
  <c r="AH426" i="95"/>
  <c r="AB460" i="95"/>
  <c r="AB435" i="95"/>
  <c r="AB508" i="95"/>
  <c r="AB413" i="95"/>
  <c r="AB518" i="95"/>
  <c r="V529" i="95"/>
  <c r="V485" i="95"/>
  <c r="V482" i="95"/>
  <c r="AE430" i="95"/>
  <c r="AE516" i="95"/>
  <c r="AE505" i="95"/>
  <c r="AE411" i="95"/>
  <c r="AE455" i="95"/>
  <c r="M462" i="95"/>
  <c r="M437" i="95"/>
  <c r="M438" i="95"/>
  <c r="M463" i="95"/>
  <c r="J455" i="95"/>
  <c r="J505" i="95"/>
  <c r="J516" i="95"/>
  <c r="J430" i="95"/>
  <c r="J411" i="95"/>
  <c r="J445" i="95"/>
  <c r="J470" i="95"/>
  <c r="AQ491" i="95"/>
  <c r="AQ425" i="95"/>
  <c r="AQ441" i="95"/>
  <c r="P521" i="95"/>
  <c r="P444" i="95"/>
  <c r="P469" i="95"/>
  <c r="P510" i="95"/>
  <c r="AH530" i="95"/>
  <c r="AH484" i="95"/>
  <c r="AB498" i="95"/>
  <c r="AB426" i="95"/>
  <c r="AB449" i="95"/>
  <c r="V521" i="95"/>
  <c r="V510" i="95"/>
  <c r="V469" i="95"/>
  <c r="V444" i="95"/>
  <c r="AQ432" i="95"/>
  <c r="AQ457" i="95"/>
  <c r="AH521" i="95"/>
  <c r="AH469" i="95"/>
  <c r="AH444" i="95"/>
  <c r="AH510" i="95"/>
  <c r="AE486" i="95"/>
  <c r="S487" i="95"/>
  <c r="V462" i="95"/>
  <c r="V437" i="95"/>
  <c r="S455" i="95"/>
  <c r="S430" i="95"/>
  <c r="S411" i="95"/>
  <c r="S505" i="95"/>
  <c r="S516" i="95"/>
  <c r="J452" i="95"/>
  <c r="J501" i="95"/>
  <c r="J534" i="95"/>
  <c r="AQ482" i="95"/>
  <c r="P498" i="95"/>
  <c r="P449" i="95"/>
  <c r="P426" i="95"/>
  <c r="AH463" i="95"/>
  <c r="AH438" i="95"/>
  <c r="AE482" i="95"/>
  <c r="AN530" i="95"/>
  <c r="AN484" i="95"/>
  <c r="AE436" i="95"/>
  <c r="AE461" i="95"/>
  <c r="AH519" i="95"/>
  <c r="AH414" i="95"/>
  <c r="AH433" i="95"/>
  <c r="AH507" i="95"/>
  <c r="AH458" i="95"/>
  <c r="V442" i="95"/>
  <c r="S528" i="95"/>
  <c r="S481" i="95"/>
  <c r="AK529" i="95"/>
  <c r="AK485" i="95"/>
  <c r="AT487" i="95"/>
  <c r="AK413" i="95"/>
  <c r="AK518" i="95"/>
  <c r="AK508" i="95"/>
  <c r="AK435" i="95"/>
  <c r="AK460" i="95"/>
  <c r="J523" i="95"/>
  <c r="J473" i="95"/>
  <c r="AN482" i="95"/>
  <c r="AH518" i="95"/>
  <c r="AH413" i="95"/>
  <c r="AH435" i="95"/>
  <c r="AH460" i="95"/>
  <c r="AH508" i="95"/>
  <c r="Y426" i="95"/>
  <c r="Y498" i="95"/>
  <c r="Y449" i="95"/>
  <c r="AN533" i="95"/>
  <c r="AN512" i="95"/>
  <c r="AN496" i="95"/>
  <c r="AN447" i="95"/>
  <c r="M442" i="95"/>
  <c r="AE425" i="95"/>
  <c r="AE491" i="95"/>
  <c r="AE441" i="95"/>
  <c r="P439" i="95"/>
  <c r="P464" i="95"/>
  <c r="AQ484" i="95"/>
  <c r="AQ530" i="95"/>
  <c r="V516" i="95"/>
  <c r="V430" i="95"/>
  <c r="V455" i="95"/>
  <c r="V411" i="95"/>
  <c r="V505" i="95"/>
  <c r="V517" i="95"/>
  <c r="V506" i="95"/>
  <c r="V431" i="95"/>
  <c r="V456" i="95"/>
  <c r="V412" i="95"/>
  <c r="AT484" i="95"/>
  <c r="AT530" i="95"/>
  <c r="AQ411" i="95"/>
  <c r="AQ455" i="95"/>
  <c r="AQ430" i="95"/>
  <c r="AQ516" i="95"/>
  <c r="AQ505" i="95"/>
  <c r="AQ486" i="95"/>
  <c r="AN518" i="95"/>
  <c r="AN413" i="95"/>
  <c r="AN435" i="95"/>
  <c r="AN508" i="95"/>
  <c r="AN460" i="95"/>
  <c r="AB432" i="95"/>
  <c r="AB457" i="95"/>
  <c r="S534" i="95"/>
  <c r="S452" i="95"/>
  <c r="S501" i="95"/>
  <c r="M482" i="95"/>
  <c r="AE484" i="95"/>
  <c r="AE530" i="95"/>
  <c r="AH512" i="95"/>
  <c r="AH533" i="95"/>
  <c r="AH496" i="95"/>
  <c r="AH447" i="95"/>
  <c r="AE529" i="95"/>
  <c r="AE485" i="95"/>
  <c r="AN469" i="95"/>
  <c r="AN444" i="95"/>
  <c r="AN510" i="95"/>
  <c r="AN521" i="95"/>
  <c r="S458" i="95"/>
  <c r="S433" i="95"/>
  <c r="S414" i="95"/>
  <c r="S519" i="95"/>
  <c r="S507" i="95"/>
  <c r="S463" i="95"/>
  <c r="S438" i="95"/>
  <c r="AE524" i="95"/>
  <c r="AE513" i="95"/>
  <c r="V436" i="95"/>
  <c r="V461" i="95"/>
  <c r="M441" i="95"/>
  <c r="M491" i="95"/>
  <c r="M425" i="95"/>
  <c r="AK433" i="95"/>
  <c r="AK519" i="95"/>
  <c r="AK507" i="95"/>
  <c r="AK414" i="95"/>
  <c r="AK458" i="95"/>
  <c r="AK445" i="95"/>
  <c r="AK470" i="95"/>
  <c r="Y487" i="95"/>
  <c r="J439" i="95"/>
  <c r="J464" i="95"/>
  <c r="J482" i="95"/>
  <c r="M528" i="95"/>
  <c r="M481" i="95"/>
  <c r="Y486" i="95"/>
  <c r="J412" i="95"/>
  <c r="J431" i="95"/>
  <c r="J517" i="95"/>
  <c r="J456" i="95"/>
  <c r="J506" i="95"/>
  <c r="AH436" i="95"/>
  <c r="AH461" i="95"/>
  <c r="AN425" i="95"/>
  <c r="AN491" i="95"/>
  <c r="AN441" i="95"/>
  <c r="AH425" i="95"/>
  <c r="AH491" i="95"/>
  <c r="AH441" i="95"/>
  <c r="S513" i="95"/>
  <c r="S524" i="95"/>
  <c r="J434" i="95"/>
  <c r="J459" i="95"/>
  <c r="V497" i="95"/>
  <c r="V448" i="95"/>
  <c r="AN462" i="95"/>
  <c r="AN437" i="95"/>
  <c r="Y506" i="95"/>
  <c r="Y431" i="95"/>
  <c r="Y517" i="95"/>
  <c r="Y456" i="95"/>
  <c r="Y412" i="95"/>
  <c r="AK411" i="95"/>
  <c r="AK505" i="95"/>
  <c r="AK455" i="95"/>
  <c r="AK516" i="95"/>
  <c r="AK430" i="95"/>
  <c r="AB445" i="95"/>
  <c r="AB470" i="95"/>
  <c r="Y432" i="95"/>
  <c r="Y457" i="95"/>
  <c r="S533" i="95"/>
  <c r="S496" i="95"/>
  <c r="S512" i="95"/>
  <c r="S447" i="95"/>
  <c r="M470" i="95"/>
  <c r="M445" i="95"/>
  <c r="AK486" i="95"/>
  <c r="AB442" i="95"/>
  <c r="J414" i="95"/>
  <c r="J519" i="95"/>
  <c r="J507" i="95"/>
  <c r="J433" i="95"/>
  <c r="J458" i="95"/>
  <c r="S426" i="95"/>
  <c r="S449" i="95"/>
  <c r="S498" i="95"/>
  <c r="AE508" i="95"/>
  <c r="AE518" i="95"/>
  <c r="AE413" i="95"/>
  <c r="AE460" i="95"/>
  <c r="AE435" i="95"/>
  <c r="V447" i="95"/>
  <c r="V496" i="95"/>
  <c r="V512" i="95"/>
  <c r="V533" i="95"/>
  <c r="AH451" i="95"/>
  <c r="AH476" i="95"/>
  <c r="AH418" i="95"/>
  <c r="Y435" i="95"/>
  <c r="Y413" i="95"/>
  <c r="Y460" i="95"/>
  <c r="Y518" i="95"/>
  <c r="Y508" i="95"/>
  <c r="AE414" i="95"/>
  <c r="AE433" i="95"/>
  <c r="AE519" i="95"/>
  <c r="AE507" i="95"/>
  <c r="AE458" i="95"/>
  <c r="P524" i="95"/>
  <c r="P513" i="95"/>
  <c r="AK442" i="95"/>
  <c r="M446" i="95"/>
  <c r="M471" i="95"/>
  <c r="M511" i="95"/>
  <c r="M522" i="95"/>
  <c r="M417" i="95"/>
  <c r="P487" i="95"/>
  <c r="Y521" i="95"/>
  <c r="Y469" i="95"/>
  <c r="Y444" i="95"/>
  <c r="Y510" i="95"/>
  <c r="AK463" i="95"/>
  <c r="AK438" i="95"/>
  <c r="AQ513" i="95"/>
  <c r="AQ524" i="95"/>
  <c r="S435" i="95"/>
  <c r="S413" i="95"/>
  <c r="S518" i="95"/>
  <c r="S508" i="95"/>
  <c r="S460" i="95"/>
  <c r="S530" i="95"/>
  <c r="S484" i="95"/>
  <c r="AN501" i="95"/>
  <c r="AN534" i="95"/>
  <c r="AB486" i="95"/>
  <c r="AK501" i="95"/>
  <c r="AK534" i="95"/>
  <c r="S486" i="95"/>
  <c r="Y442" i="95"/>
  <c r="J487" i="95"/>
  <c r="AQ437" i="95"/>
  <c r="AQ462" i="95"/>
  <c r="S470" i="95"/>
  <c r="S445" i="95"/>
  <c r="J425" i="95"/>
  <c r="J441" i="95"/>
  <c r="J491" i="95"/>
  <c r="AB434" i="95"/>
  <c r="AB459" i="95"/>
  <c r="AE442" i="95"/>
  <c r="AT439" i="95"/>
  <c r="AT464" i="95"/>
  <c r="AE462" i="95"/>
  <c r="AE437" i="95"/>
  <c r="AN487" i="95"/>
  <c r="AQ452" i="95"/>
  <c r="M418" i="95"/>
  <c r="M451" i="95"/>
  <c r="M476" i="95"/>
  <c r="AB534" i="95"/>
  <c r="AB501" i="95"/>
  <c r="AB452" i="95"/>
  <c r="AB487" i="95"/>
  <c r="P452" i="95"/>
  <c r="P534" i="95"/>
  <c r="P501" i="95"/>
  <c r="M439" i="95"/>
  <c r="M464" i="95"/>
  <c r="P412" i="95"/>
  <c r="P517" i="95"/>
  <c r="P456" i="95"/>
  <c r="P431" i="95"/>
  <c r="P506" i="95"/>
  <c r="AB436" i="95"/>
  <c r="AB461" i="95"/>
  <c r="AE457" i="95"/>
  <c r="AE432" i="95"/>
  <c r="J442" i="95"/>
  <c r="M485" i="95"/>
  <c r="M529" i="95"/>
  <c r="P445" i="95"/>
  <c r="P470" i="95"/>
  <c r="P471" i="95"/>
  <c r="P522" i="95"/>
  <c r="P511" i="95"/>
  <c r="P446" i="95"/>
  <c r="P417" i="95"/>
  <c r="P432" i="95"/>
  <c r="P457" i="95"/>
  <c r="V445" i="95"/>
  <c r="V470" i="95"/>
  <c r="P461" i="95"/>
  <c r="P436" i="95"/>
  <c r="AN464" i="95"/>
  <c r="AN439" i="95"/>
  <c r="AE510" i="95"/>
  <c r="AE521" i="95"/>
  <c r="AE444" i="95"/>
  <c r="AE469" i="95"/>
  <c r="AT496" i="95"/>
  <c r="AT447" i="95"/>
  <c r="AT533" i="95"/>
  <c r="AT512" i="95"/>
  <c r="AK456" i="95"/>
  <c r="AK506" i="95"/>
  <c r="AK412" i="95"/>
  <c r="AK431" i="95"/>
  <c r="AK517" i="95"/>
  <c r="P451" i="95"/>
  <c r="P418" i="95"/>
  <c r="P476" i="95"/>
  <c r="AE534" i="95"/>
  <c r="AE501" i="95"/>
  <c r="AE452" i="95"/>
  <c r="AB425" i="95"/>
  <c r="AB491" i="95"/>
  <c r="AB441" i="95"/>
  <c r="V487" i="95"/>
  <c r="P507" i="95"/>
  <c r="P414" i="95"/>
  <c r="P519" i="95"/>
  <c r="P458" i="95"/>
  <c r="P433" i="95"/>
  <c r="AT456" i="95"/>
  <c r="AT517" i="95"/>
  <c r="AT431" i="95"/>
  <c r="AT506" i="95"/>
  <c r="AT412" i="95"/>
  <c r="AK487" i="95"/>
  <c r="AE487" i="95"/>
  <c r="AE498" i="95"/>
  <c r="AE426" i="95"/>
  <c r="AE449" i="95"/>
  <c r="S464" i="95"/>
  <c r="S439" i="95"/>
  <c r="M486" i="95"/>
  <c r="AB451" i="95"/>
  <c r="AB476" i="95"/>
  <c r="AB418" i="95"/>
  <c r="AN430" i="95"/>
  <c r="AN411" i="95"/>
  <c r="AN505" i="95"/>
  <c r="AN455" i="95"/>
  <c r="AN516" i="95"/>
  <c r="J528" i="95"/>
  <c r="J481" i="95"/>
  <c r="AN414" i="95"/>
  <c r="AN458" i="95"/>
  <c r="AN507" i="95"/>
  <c r="AN433" i="95"/>
  <c r="AN519" i="95"/>
  <c r="V464" i="95"/>
  <c r="V439" i="95"/>
  <c r="Y437" i="95"/>
  <c r="Y462" i="95"/>
  <c r="AK462" i="95"/>
  <c r="AK437" i="95"/>
  <c r="P497" i="95"/>
  <c r="P448" i="95"/>
  <c r="AE528" i="95"/>
  <c r="AE481" i="95"/>
  <c r="AN452" i="95"/>
  <c r="AH417" i="95"/>
  <c r="AH446" i="95"/>
  <c r="AH471" i="95"/>
  <c r="AH522" i="95"/>
  <c r="AH511" i="95"/>
  <c r="M432" i="95"/>
  <c r="M457" i="95"/>
  <c r="V458" i="95"/>
  <c r="V414" i="95"/>
  <c r="V519" i="95"/>
  <c r="V433" i="95"/>
  <c r="V507" i="95"/>
  <c r="Y452" i="95"/>
  <c r="Y501" i="95"/>
  <c r="Y534" i="95"/>
  <c r="AT510" i="95"/>
  <c r="AT521" i="95"/>
  <c r="AT444" i="95"/>
  <c r="AT469" i="95"/>
  <c r="M487" i="95"/>
  <c r="AN459" i="95"/>
  <c r="AN434" i="95"/>
  <c r="M461" i="95"/>
  <c r="M436" i="95"/>
  <c r="Y463" i="95"/>
  <c r="Y438" i="95"/>
  <c r="AT451" i="95"/>
  <c r="AT418" i="95"/>
  <c r="AT476" i="95"/>
  <c r="AT519" i="95"/>
  <c r="AT458" i="95"/>
  <c r="AT414" i="95"/>
  <c r="AT433" i="95"/>
  <c r="AT507" i="95"/>
  <c r="P512" i="95"/>
  <c r="P496" i="95"/>
  <c r="P533" i="95"/>
  <c r="P447" i="95"/>
  <c r="AH462" i="95"/>
  <c r="AH437" i="95"/>
  <c r="S522" i="95"/>
  <c r="S446" i="95"/>
  <c r="S417" i="95"/>
  <c r="S511" i="95"/>
  <c r="S471" i="95"/>
  <c r="AN473" i="95"/>
  <c r="AN523" i="95"/>
  <c r="AH487" i="95"/>
  <c r="J511" i="95"/>
  <c r="J471" i="95"/>
  <c r="J417" i="95"/>
  <c r="J446" i="95"/>
  <c r="J522" i="95"/>
  <c r="AN445" i="95"/>
  <c r="AN470" i="95"/>
  <c r="AB469" i="95"/>
  <c r="AB444" i="95"/>
  <c r="AB510" i="95"/>
  <c r="AB521" i="95"/>
  <c r="AQ533" i="95"/>
  <c r="AQ447" i="95"/>
  <c r="AQ496" i="95"/>
  <c r="AQ512" i="95"/>
  <c r="AQ434" i="95"/>
  <c r="AQ459" i="95"/>
  <c r="S425" i="95"/>
  <c r="S441" i="95"/>
  <c r="S491" i="95"/>
  <c r="AE523" i="95"/>
  <c r="AE473" i="95"/>
  <c r="AN524" i="95"/>
  <c r="AN513" i="95"/>
  <c r="Y433" i="95"/>
  <c r="Y458" i="95"/>
  <c r="Y507" i="95"/>
  <c r="Y519" i="95"/>
  <c r="Y414" i="95"/>
  <c r="S442" i="95"/>
  <c r="V530" i="95"/>
  <c r="V484" i="95"/>
  <c r="V518" i="95"/>
  <c r="V508" i="95"/>
  <c r="V460" i="95"/>
  <c r="V435" i="95"/>
  <c r="V413" i="95"/>
  <c r="J461" i="95"/>
  <c r="J436" i="95"/>
  <c r="M452" i="95"/>
  <c r="M534" i="95"/>
  <c r="M501" i="95"/>
  <c r="S436" i="95"/>
  <c r="S461" i="95"/>
  <c r="AK446" i="95"/>
  <c r="AK471" i="95"/>
  <c r="AK511" i="95"/>
  <c r="AK522" i="95"/>
  <c r="AK417" i="95"/>
  <c r="AK426" i="95"/>
  <c r="AK449" i="95"/>
  <c r="AK498" i="95"/>
  <c r="M473" i="95"/>
  <c r="M523" i="95"/>
  <c r="J485" i="95"/>
  <c r="J529" i="95"/>
  <c r="AQ487" i="95"/>
  <c r="AH486" i="95"/>
  <c r="J498" i="95"/>
  <c r="J426" i="95"/>
  <c r="J449" i="95"/>
  <c r="M506" i="95"/>
  <c r="M431" i="95"/>
  <c r="M412" i="95"/>
  <c r="M517" i="95"/>
  <c r="M456" i="95"/>
  <c r="AK513" i="95"/>
  <c r="AK524" i="95"/>
  <c r="V513" i="95"/>
  <c r="V524" i="95"/>
  <c r="AN417" i="95"/>
  <c r="AN511" i="95"/>
  <c r="AN446" i="95"/>
  <c r="AN471" i="95"/>
  <c r="AN522" i="95"/>
  <c r="AQ473" i="95"/>
  <c r="AQ523" i="95"/>
  <c r="AB481" i="95"/>
  <c r="AB528" i="95"/>
  <c r="AQ506" i="95"/>
  <c r="AQ412" i="95"/>
  <c r="AQ456" i="95"/>
  <c r="AQ517" i="95"/>
  <c r="AQ431" i="95"/>
  <c r="Y461" i="95"/>
  <c r="Y436" i="95"/>
  <c r="AN461" i="95"/>
  <c r="AN436" i="95"/>
  <c r="AH473" i="95"/>
  <c r="AH523" i="95"/>
  <c r="AN457" i="95"/>
  <c r="AN432" i="95"/>
  <c r="AN442" i="95"/>
  <c r="AK418" i="95"/>
  <c r="AK451" i="95"/>
  <c r="AK476" i="95"/>
  <c r="AH452" i="95"/>
  <c r="AH534" i="95"/>
  <c r="AH501" i="95"/>
  <c r="V432" i="95"/>
  <c r="V457" i="95"/>
  <c r="AT430" i="95"/>
  <c r="AT516" i="95"/>
  <c r="AT411" i="95"/>
  <c r="AT505" i="95"/>
  <c r="AT455" i="95"/>
  <c r="J476" i="95"/>
  <c r="J451" i="95"/>
  <c r="J418" i="95"/>
  <c r="AH513" i="95"/>
  <c r="AH524" i="95"/>
  <c r="V523" i="95"/>
  <c r="V473" i="95"/>
  <c r="AT435" i="95"/>
  <c r="AT518" i="95"/>
  <c r="AT508" i="95"/>
  <c r="AT460" i="95"/>
  <c r="AT413" i="95"/>
  <c r="S485" i="95"/>
  <c r="S529" i="95"/>
  <c r="Y482" i="95"/>
  <c r="AB438" i="95"/>
  <c r="AB463" i="95"/>
  <c r="V438" i="95"/>
  <c r="V463" i="95"/>
  <c r="AB519" i="95"/>
  <c r="AB507" i="95"/>
  <c r="AB433" i="95"/>
  <c r="AB458" i="95"/>
  <c r="AB414" i="95"/>
  <c r="AT442" i="95"/>
  <c r="AQ426" i="95"/>
  <c r="AQ498" i="95"/>
  <c r="AQ449" i="95"/>
  <c r="AT463" i="95"/>
  <c r="AT438" i="95"/>
  <c r="AT486" i="95"/>
  <c r="V471" i="95"/>
  <c r="V511" i="95"/>
  <c r="V522" i="95"/>
  <c r="V446" i="95"/>
  <c r="V417" i="95"/>
  <c r="AB485" i="95"/>
  <c r="AB529" i="95"/>
  <c r="AB484" i="95"/>
  <c r="AB530" i="95"/>
  <c r="AT485" i="95"/>
  <c r="AT529" i="95"/>
  <c r="Y448" i="95"/>
  <c r="Y497" i="95"/>
  <c r="AT437" i="95"/>
  <c r="AT462" i="95"/>
  <c r="AB455" i="95"/>
  <c r="AB430" i="95"/>
  <c r="AB505" i="95"/>
  <c r="AB411" i="95"/>
  <c r="AB516" i="95"/>
  <c r="AT445" i="95"/>
  <c r="AT470" i="95"/>
  <c r="S412" i="95"/>
  <c r="S431" i="95"/>
  <c r="S506" i="95"/>
  <c r="S456" i="95"/>
  <c r="S517" i="95"/>
  <c r="P516" i="95"/>
  <c r="P430" i="95"/>
  <c r="P455" i="95"/>
  <c r="P505" i="95"/>
  <c r="P411" i="95"/>
  <c r="V418" i="95"/>
  <c r="V451" i="95"/>
  <c r="V476" i="95"/>
  <c r="M513" i="95"/>
  <c r="M524" i="95"/>
  <c r="AE471" i="95"/>
  <c r="AE446" i="95"/>
  <c r="AE522" i="95"/>
  <c r="AE511" i="95"/>
  <c r="AE417" i="95"/>
  <c r="AT461" i="95"/>
  <c r="AT436" i="95"/>
  <c r="AH431" i="95"/>
  <c r="AH412" i="95"/>
  <c r="AH506" i="95"/>
  <c r="AH456" i="95"/>
  <c r="AH517" i="95"/>
  <c r="AQ501" i="95"/>
  <c r="AQ534" i="95"/>
  <c r="J438" i="95"/>
  <c r="J463" i="95"/>
  <c r="S434" i="95"/>
  <c r="S459" i="95"/>
  <c r="AT524" i="95"/>
  <c r="AT513" i="95"/>
  <c r="AH455" i="95"/>
  <c r="AH505" i="95"/>
  <c r="AH430" i="95"/>
  <c r="AH516" i="95"/>
  <c r="AH411" i="95"/>
  <c r="AQ458" i="95"/>
  <c r="AQ519" i="95"/>
  <c r="AQ507" i="95"/>
  <c r="AQ414" i="95"/>
  <c r="AQ433" i="95"/>
  <c r="AT471" i="95"/>
  <c r="AT511" i="95"/>
  <c r="AT522" i="95"/>
  <c r="AT417" i="95"/>
  <c r="AT446" i="95"/>
  <c r="AK461" i="95"/>
  <c r="AK436" i="95"/>
  <c r="AH485" i="95"/>
  <c r="AH529" i="95"/>
  <c r="P435" i="95"/>
  <c r="P460" i="95"/>
  <c r="P518" i="95"/>
  <c r="P413" i="95"/>
  <c r="P508" i="95"/>
  <c r="Y481" i="95"/>
  <c r="Y528" i="95"/>
  <c r="AT482" i="95"/>
  <c r="AK425" i="95"/>
  <c r="AK491" i="95"/>
  <c r="AK441" i="95"/>
  <c r="M430" i="95"/>
  <c r="M516" i="95"/>
  <c r="M411" i="95"/>
  <c r="M505" i="95"/>
  <c r="M455" i="95"/>
  <c r="AH482" i="95"/>
  <c r="AK439" i="95"/>
  <c r="AK464" i="95"/>
  <c r="AH439" i="95"/>
  <c r="AH464" i="95"/>
  <c r="AE431" i="95"/>
  <c r="AE517" i="95"/>
  <c r="AE456" i="95"/>
  <c r="AE412" i="95"/>
  <c r="AE506" i="95"/>
  <c r="S448" i="95"/>
  <c r="S497" i="95"/>
  <c r="AQ518" i="95"/>
  <c r="AQ435" i="95"/>
  <c r="AQ413" i="95"/>
  <c r="AQ508" i="95"/>
  <c r="AQ460" i="95"/>
  <c r="AE533" i="95"/>
  <c r="AE447" i="95"/>
  <c r="AE496" i="95"/>
  <c r="AE512" i="95"/>
  <c r="S457" i="95"/>
  <c r="S432" i="95"/>
  <c r="S510" i="95"/>
  <c r="S521" i="95"/>
  <c r="S469" i="95"/>
  <c r="S444" i="95"/>
  <c r="AH457" i="95"/>
  <c r="AH432" i="95"/>
  <c r="M444" i="95"/>
  <c r="M521" i="95"/>
  <c r="M510" i="95"/>
  <c r="M469" i="95"/>
  <c r="J533" i="95"/>
  <c r="J496" i="95"/>
  <c r="J447" i="95"/>
  <c r="J512" i="95"/>
  <c r="AK484" i="95"/>
  <c r="AK530" i="95"/>
  <c r="AT448" i="95"/>
  <c r="AT497" i="95"/>
  <c r="Y445" i="95"/>
  <c r="Y470" i="95"/>
  <c r="Y455" i="95"/>
  <c r="Y411" i="95"/>
  <c r="Y430" i="95"/>
  <c r="Y505" i="95"/>
  <c r="Y516" i="95"/>
  <c r="AH434" i="95"/>
  <c r="AH459" i="95"/>
  <c r="Y471" i="95"/>
  <c r="Y446" i="95"/>
  <c r="Y511" i="95"/>
  <c r="Y417" i="95"/>
  <c r="Y522" i="95"/>
  <c r="AB431" i="95"/>
  <c r="AB412" i="95"/>
  <c r="AB456" i="95"/>
  <c r="AB506" i="95"/>
  <c r="AB517" i="95"/>
  <c r="V501" i="95"/>
  <c r="V534" i="95"/>
  <c r="V452" i="95"/>
  <c r="AB497" i="95"/>
  <c r="AB448" i="95"/>
  <c r="AT459" i="95"/>
  <c r="AT434" i="95"/>
  <c r="M512" i="95"/>
  <c r="M447" i="95"/>
  <c r="M496" i="95"/>
  <c r="M533" i="95"/>
  <c r="V425" i="95"/>
  <c r="V491" i="95"/>
  <c r="V441" i="95"/>
  <c r="M449" i="95"/>
  <c r="M426" i="95"/>
  <c r="M498" i="95"/>
  <c r="P491" i="95"/>
  <c r="P441" i="95"/>
  <c r="P425" i="95"/>
  <c r="AK432" i="95"/>
  <c r="AK457" i="95"/>
  <c r="AN426" i="95"/>
  <c r="AN449" i="95"/>
  <c r="AN498" i="95"/>
  <c r="AE434" i="95"/>
  <c r="AE459" i="95"/>
  <c r="AE451" i="95"/>
  <c r="AE476" i="95"/>
  <c r="AE418" i="95"/>
  <c r="AN438" i="95"/>
  <c r="AN463" i="95"/>
  <c r="M497" i="95"/>
  <c r="M448" i="95"/>
  <c r="AK482" i="95"/>
  <c r="AK523" i="95"/>
  <c r="AK473" i="95"/>
  <c r="AQ463" i="95"/>
  <c r="AQ438" i="95"/>
  <c r="S473" i="95"/>
  <c r="S523" i="95"/>
  <c r="P523" i="95"/>
  <c r="P473" i="95"/>
  <c r="AH445" i="95"/>
  <c r="AH470" i="95"/>
  <c r="AB464" i="95"/>
  <c r="AB439" i="95"/>
  <c r="AQ528" i="95"/>
  <c r="AQ481" i="95"/>
  <c r="AN485" i="95"/>
  <c r="AN529" i="95"/>
  <c r="P486" i="95"/>
  <c r="AT534" i="95"/>
  <c r="AT501" i="95"/>
  <c r="AN528" i="95"/>
  <c r="AN481" i="95"/>
  <c r="AE497" i="95"/>
  <c r="AE448" i="95"/>
  <c r="P442" i="95"/>
  <c r="J432" i="95"/>
  <c r="J457" i="95"/>
  <c r="AQ476" i="95"/>
  <c r="AQ451" i="95"/>
  <c r="AQ418" i="95"/>
  <c r="AK452" i="95"/>
  <c r="AB524" i="95"/>
  <c r="AB513" i="95"/>
  <c r="AQ464" i="95"/>
  <c r="AQ439" i="95"/>
  <c r="M530" i="95"/>
  <c r="M484" i="95"/>
  <c r="AT473" i="95"/>
  <c r="AT523" i="95"/>
  <c r="AQ485" i="95"/>
  <c r="AQ529" i="95"/>
  <c r="AB446" i="95"/>
  <c r="AB471" i="95"/>
  <c r="AB417" i="95"/>
  <c r="AB522" i="95"/>
  <c r="AB511" i="95"/>
  <c r="AT481" i="95"/>
  <c r="AT528" i="95"/>
  <c r="AN448" i="95"/>
  <c r="AN497" i="95"/>
  <c r="AQ461" i="95"/>
  <c r="AQ436" i="95"/>
  <c r="AH497" i="95"/>
  <c r="AH448" i="95"/>
  <c r="J530" i="95"/>
  <c r="J484" i="95"/>
  <c r="AQ510" i="95"/>
  <c r="AQ521" i="95"/>
  <c r="AQ444" i="95"/>
  <c r="AQ469" i="95"/>
  <c r="S476" i="95"/>
  <c r="S418" i="95"/>
  <c r="S451" i="95"/>
  <c r="AB496" i="95"/>
  <c r="AB447" i="95"/>
  <c r="AB533" i="95"/>
  <c r="AB512" i="95"/>
  <c r="P459" i="95"/>
  <c r="P434" i="95"/>
  <c r="AB482" i="95"/>
  <c r="AK497" i="95"/>
  <c r="AK448" i="95"/>
  <c r="AQ448" i="95"/>
  <c r="AQ497" i="95"/>
  <c r="M434" i="95"/>
  <c r="M459" i="95"/>
  <c r="AN486" i="95"/>
  <c r="AT432" i="95"/>
  <c r="AT457" i="95"/>
  <c r="J524" i="95"/>
  <c r="J513" i="95"/>
  <c r="AH528" i="95"/>
  <c r="AH481" i="95"/>
  <c r="AN451" i="95"/>
  <c r="AN418" i="95"/>
  <c r="AN476" i="95"/>
  <c r="Y491" i="95"/>
  <c r="Y441" i="95"/>
  <c r="Y425" i="95"/>
  <c r="AB473" i="95"/>
  <c r="AB523" i="95"/>
  <c r="AQ442" i="95"/>
  <c r="AQ470" i="95"/>
  <c r="AQ445" i="95"/>
  <c r="AK434" i="95"/>
  <c r="AK459" i="95"/>
  <c r="Y434" i="95"/>
  <c r="Y459" i="95"/>
  <c r="AK521" i="95"/>
  <c r="AK510" i="95"/>
  <c r="AK444" i="95"/>
  <c r="AK469" i="95"/>
  <c r="Y496" i="95"/>
  <c r="Y447" i="95"/>
  <c r="Y533" i="95"/>
  <c r="Y512" i="95"/>
  <c r="M433" i="95"/>
  <c r="M507" i="95"/>
  <c r="M458" i="95"/>
  <c r="M414" i="95"/>
  <c r="M519" i="95"/>
  <c r="Y473" i="95"/>
  <c r="Y523" i="95"/>
  <c r="J497" i="95"/>
  <c r="J448" i="95"/>
  <c r="V459" i="95"/>
  <c r="V434" i="95"/>
  <c r="P462" i="95"/>
  <c r="P437" i="95"/>
  <c r="AH535" i="95" l="1"/>
  <c r="AN535" i="95"/>
  <c r="AH502" i="95"/>
  <c r="AH525" i="95"/>
  <c r="AT502" i="95"/>
  <c r="AQ535" i="95"/>
  <c r="P514" i="95"/>
  <c r="AQ416" i="95"/>
  <c r="AQ419" i="95" s="1"/>
  <c r="AN502" i="95"/>
  <c r="Y502" i="95"/>
  <c r="AH453" i="95"/>
  <c r="P453" i="95"/>
  <c r="AB525" i="95"/>
  <c r="AB514" i="95"/>
  <c r="AT514" i="95"/>
  <c r="AT525" i="95"/>
  <c r="AE502" i="95"/>
  <c r="AN514" i="95"/>
  <c r="AK478" i="95"/>
  <c r="AQ514" i="95"/>
  <c r="AQ453" i="95"/>
  <c r="V453" i="95"/>
  <c r="S514" i="95"/>
  <c r="J525" i="95"/>
  <c r="AK502" i="95"/>
  <c r="AE416" i="95"/>
  <c r="AE419" i="95" s="1"/>
  <c r="P502" i="95"/>
  <c r="P535" i="95"/>
  <c r="V502" i="95"/>
  <c r="Y525" i="95"/>
  <c r="M525" i="95"/>
  <c r="Y535" i="95"/>
  <c r="P525" i="95"/>
  <c r="AB453" i="95"/>
  <c r="AT453" i="95"/>
  <c r="AE535" i="95"/>
  <c r="AN525" i="95"/>
  <c r="AK514" i="95"/>
  <c r="M502" i="95"/>
  <c r="M535" i="95"/>
  <c r="AQ525" i="95"/>
  <c r="AQ478" i="95"/>
  <c r="V514" i="95"/>
  <c r="S502" i="95"/>
  <c r="S478" i="95"/>
  <c r="AH416" i="95"/>
  <c r="AH419" i="95" s="1"/>
  <c r="J478" i="95"/>
  <c r="AE478" i="95"/>
  <c r="AE525" i="95"/>
  <c r="AQ502" i="95"/>
  <c r="Y514" i="95"/>
  <c r="Y478" i="95"/>
  <c r="M453" i="95"/>
  <c r="AH514" i="95"/>
  <c r="AB478" i="95"/>
  <c r="AB535" i="95"/>
  <c r="AT416" i="95"/>
  <c r="AT419" i="95" s="1"/>
  <c r="J502" i="95"/>
  <c r="AN478" i="95"/>
  <c r="AN453" i="95"/>
  <c r="M416" i="95"/>
  <c r="M419" i="95" s="1"/>
  <c r="AB416" i="95"/>
  <c r="AB419" i="95" s="1"/>
  <c r="AK525" i="95"/>
  <c r="AN416" i="95"/>
  <c r="AN419" i="95" s="1"/>
  <c r="S535" i="95"/>
  <c r="V416" i="95"/>
  <c r="V419" i="95" s="1"/>
  <c r="AK535" i="95"/>
  <c r="V535" i="95"/>
  <c r="AT535" i="95"/>
  <c r="Y453" i="95"/>
  <c r="S416" i="95"/>
  <c r="S419" i="95" s="1"/>
  <c r="M478" i="95"/>
  <c r="M514" i="95"/>
  <c r="AH478" i="95"/>
  <c r="P478" i="95"/>
  <c r="AT478" i="95"/>
  <c r="AB502" i="95"/>
  <c r="J535" i="95"/>
  <c r="AK453" i="95"/>
  <c r="AK416" i="95"/>
  <c r="AK419" i="95" s="1"/>
  <c r="V478" i="95"/>
  <c r="V525" i="95"/>
  <c r="S525" i="95"/>
  <c r="S453" i="95"/>
  <c r="J453" i="95"/>
  <c r="J514" i="95"/>
  <c r="AE514" i="95"/>
  <c r="AE453" i="95"/>
  <c r="Y416" i="95" l="1"/>
  <c r="Y419" i="95" s="1"/>
  <c r="P416" i="95"/>
  <c r="P419" i="95" s="1"/>
  <c r="J416" i="95"/>
  <c r="J419" i="95" s="1"/>
  <c r="CD427" i="95" l="1"/>
  <c r="CG427" i="95"/>
  <c r="CJ427" i="95"/>
  <c r="BF427" i="95"/>
  <c r="BL427" i="95"/>
  <c r="BR427" i="95"/>
  <c r="BO427" i="95"/>
  <c r="V427" i="95"/>
  <c r="BC427" i="95"/>
  <c r="AE427" i="95"/>
  <c r="AB427" i="95"/>
  <c r="Y427" i="95"/>
  <c r="S427" i="95"/>
  <c r="AW427" i="95"/>
  <c r="P427" i="95"/>
  <c r="M427" i="95"/>
  <c r="AH427" i="95"/>
  <c r="AK427" i="95"/>
  <c r="CA427" i="95"/>
  <c r="J427" i="95"/>
  <c r="AZ427" i="95"/>
  <c r="AN427" i="95"/>
  <c r="CM427" i="95"/>
  <c r="BX427" i="95"/>
  <c r="AQ427" i="95"/>
  <c r="BU427" i="95"/>
  <c r="BI427" i="95"/>
  <c r="AT427" i="95"/>
</calcChain>
</file>

<file path=xl/sharedStrings.xml><?xml version="1.0" encoding="utf-8"?>
<sst xmlns="http://schemas.openxmlformats.org/spreadsheetml/2006/main" count="1369" uniqueCount="365">
  <si>
    <t>F</t>
  </si>
  <si>
    <t>G</t>
  </si>
  <si>
    <t>H</t>
  </si>
  <si>
    <t>A</t>
  </si>
  <si>
    <t>B</t>
  </si>
  <si>
    <t>C</t>
  </si>
  <si>
    <t>ADEME</t>
  </si>
  <si>
    <t>D</t>
  </si>
  <si>
    <t>E</t>
  </si>
  <si>
    <t>*</t>
  </si>
  <si>
    <t>(unités)</t>
  </si>
  <si>
    <t>CLIMAT</t>
  </si>
  <si>
    <t>AUTRES</t>
  </si>
  <si>
    <t>FOSSILE</t>
  </si>
  <si>
    <t>Eclairage public</t>
  </si>
  <si>
    <t>Stations service</t>
  </si>
  <si>
    <t>Transport aérien</t>
  </si>
  <si>
    <t>Infrastructures ferroviaires</t>
  </si>
  <si>
    <t>Industrie</t>
  </si>
  <si>
    <t>EMR</t>
  </si>
  <si>
    <t>RTE</t>
  </si>
  <si>
    <t>Panorama X édition 2023</t>
  </si>
  <si>
    <t>Panorama XI édition 2025</t>
  </si>
  <si>
    <t>2025p</t>
  </si>
  <si>
    <t>(titre)</t>
  </si>
  <si>
    <t>(chapitre)</t>
  </si>
  <si>
    <t>(sct)</t>
  </si>
  <si>
    <t>(couleur)</t>
  </si>
  <si>
    <t>(principales sources)</t>
  </si>
  <si>
    <t>Volumes</t>
  </si>
  <si>
    <t>Prix</t>
  </si>
  <si>
    <t>Invest.</t>
  </si>
  <si>
    <t>(EUR /unité)</t>
  </si>
  <si>
    <t>(M€)</t>
  </si>
  <si>
    <t>Construction neuve des bâtiments</t>
  </si>
  <si>
    <t>Performance énergétique des logements neufs</t>
  </si>
  <si>
    <t>Performance énergétique des logements privés neufs</t>
  </si>
  <si>
    <t>(nombre de logements)</t>
  </si>
  <si>
    <t>SDES, Observatoire BBC</t>
  </si>
  <si>
    <t>Performance énergétique des logements sociaux neufs</t>
  </si>
  <si>
    <t>Performance énergétique des bâtiments neufs avec intégration de la performance dans les volumes</t>
  </si>
  <si>
    <t>Variante : estimation en surcoût par rapport à la RT 2005</t>
  </si>
  <si>
    <t>Performance énergétique des logements neufs en surcoût par rapport à la RT 2005</t>
  </si>
  <si>
    <t>Performance énergétique des bâtiments tertiaires</t>
  </si>
  <si>
    <t>Performance énergétique des bâtiments tertiaires neufs de l'Etat</t>
  </si>
  <si>
    <t>(m²)</t>
  </si>
  <si>
    <t>SDES, CEREN, Observatoire BBC</t>
  </si>
  <si>
    <t>Performance énergétique des bâtiments tertiaires neufs des collectivités territoriales</t>
  </si>
  <si>
    <t>Performance énergétique des bâtiments tertiaires neufs des entreprises</t>
  </si>
  <si>
    <t>Performance énergétique des bâtiments tertiaires neufs</t>
  </si>
  <si>
    <t>Performance énergétique des bâtiments tertiaires neufs avec intégration de la performance dans les volumes</t>
  </si>
  <si>
    <t>Performance énergétique des bâtiments tertiaires neufs en surcoût par rapport à la RT 2005</t>
  </si>
  <si>
    <t>Construction neuve de bâtiments hors performance énergétique</t>
  </si>
  <si>
    <t>Construction neuve de logements hors performance énergétique</t>
  </si>
  <si>
    <t>SDES</t>
  </si>
  <si>
    <t>Construction neuve de bâtiments tertiaires hors performance énergétique</t>
  </si>
  <si>
    <t>TOTAL construction neuve des bâtiments</t>
  </si>
  <si>
    <t>Rénovation des logements</t>
  </si>
  <si>
    <t>Equipements de chauffage performants dans les logements privés</t>
  </si>
  <si>
    <t>Appareils de chauffage au bois performants</t>
  </si>
  <si>
    <t>(milliers d'unités)</t>
  </si>
  <si>
    <t>Observ'ER, Marchés &amp; Emplois</t>
  </si>
  <si>
    <t>Pompes à chaleur</t>
  </si>
  <si>
    <t>AFPAC, Marchés et Emplois</t>
  </si>
  <si>
    <t>Chauffe-eaux thermodynamiques</t>
  </si>
  <si>
    <t>Solaire thermique</t>
  </si>
  <si>
    <t>(milliers de m²)</t>
  </si>
  <si>
    <t>Chaudières gaz condensation</t>
  </si>
  <si>
    <t>UNICLIMA</t>
  </si>
  <si>
    <t>Isolation des ouvertures dans les logements privés</t>
  </si>
  <si>
    <t>Portes et fenêtres</t>
  </si>
  <si>
    <t>(milliers de logements ayant bénéficié d'une isolation)</t>
  </si>
  <si>
    <t>UFME, OPEN</t>
  </si>
  <si>
    <t>Isolation des murs, toitures et façades dans les logements privés</t>
  </si>
  <si>
    <t>Isolation des murs performante</t>
  </si>
  <si>
    <t>Marchés et Emplois</t>
  </si>
  <si>
    <t>Isolation des toitures performante</t>
  </si>
  <si>
    <t>Isolation des façades performante</t>
  </si>
  <si>
    <t>Rénovation énergétique dans les logements collectifs</t>
  </si>
  <si>
    <t>Rénovation énergétique dans les copropriétés</t>
  </si>
  <si>
    <t>(pas d'unité)</t>
  </si>
  <si>
    <t>OPEN</t>
  </si>
  <si>
    <t>Rénovation énergétique dans les logements sociaux</t>
  </si>
  <si>
    <t>Caisse des Dépôts</t>
  </si>
  <si>
    <t>Rénovation énergétique des logements</t>
  </si>
  <si>
    <t>Chaudières gaz et fioul dans le logement</t>
  </si>
  <si>
    <t>Chaudières gaz à condensation</t>
  </si>
  <si>
    <t>UNICLIMA, Marchés &amp; Emplois</t>
  </si>
  <si>
    <t>Chaudières fioul</t>
  </si>
  <si>
    <t>Radiateurs et convecteurs électriques</t>
  </si>
  <si>
    <t>INSEE</t>
  </si>
  <si>
    <t>Gestes de rénovation peu performants</t>
  </si>
  <si>
    <t>Isolation des murs peu performante</t>
  </si>
  <si>
    <t>Isolation des toitures peu performante</t>
  </si>
  <si>
    <t>Isolation des façades peu performante</t>
  </si>
  <si>
    <t>Isolattion des ouvertures peu performante</t>
  </si>
  <si>
    <t>Total gestes de rénovation peu performants</t>
  </si>
  <si>
    <t>Entretien-amélioration des logements</t>
  </si>
  <si>
    <t>Entretien-amélioration dans les logements hors rénovation énergétique</t>
  </si>
  <si>
    <t>TOTAL rénovation des logements</t>
  </si>
  <si>
    <t>Rénovation des bâtiments tertiaires</t>
  </si>
  <si>
    <t>Rénovation énergétique des bâtiments tertiaires</t>
  </si>
  <si>
    <t>Rénovation énergétique des bâtiments de l'Etat</t>
  </si>
  <si>
    <t>CODA Stratégies, UFME, etc.</t>
  </si>
  <si>
    <t>Rénovation énergétique des bâtiments des collectivités territoriales</t>
  </si>
  <si>
    <t>Rénovation énergétique des bâtiments des entreprises</t>
  </si>
  <si>
    <t>Chaudières gaz hors condensation et fioul dans les bâtiments tertiaires</t>
  </si>
  <si>
    <t>Chaudières gaz hors condensation et fioul</t>
  </si>
  <si>
    <t>Entretien-amélioration des bâtiments tertiaires</t>
  </si>
  <si>
    <t>Entretien-amélioration dans les bâtiments tertiaires hors rénovation énergétique</t>
  </si>
  <si>
    <t>FFB</t>
  </si>
  <si>
    <t>TOTAL rénovation des bâtiments tertiaires</t>
  </si>
  <si>
    <t>Modernisation de l'éclairage public</t>
  </si>
  <si>
    <t>Ferroviaire</t>
  </si>
  <si>
    <t>Réseau ferroviaire</t>
  </si>
  <si>
    <t>Ferroviaire hors LGV en province</t>
  </si>
  <si>
    <t>SDES, SNCF Réseau</t>
  </si>
  <si>
    <t>Ferroviaire SNCF en IDF</t>
  </si>
  <si>
    <t>Ferroviaire LGV</t>
  </si>
  <si>
    <t>Matériel ferroviaire bas-carbone</t>
  </si>
  <si>
    <t>SNCF Voyageurs</t>
  </si>
  <si>
    <t>Locomotives diesel</t>
  </si>
  <si>
    <t>SNCF Réseau, Wikipédia</t>
  </si>
  <si>
    <t>Matériel ferroviaire</t>
  </si>
  <si>
    <t>TOTAL ferroviaire</t>
  </si>
  <si>
    <t>Transports en commun urbains</t>
  </si>
  <si>
    <t>Réseau des transports en commun urbains</t>
  </si>
  <si>
    <t>SNCF Réseau en IDF</t>
  </si>
  <si>
    <t>Grand Paris Express</t>
  </si>
  <si>
    <t>SDES, Société du Grand Paris</t>
  </si>
  <si>
    <t>RATP en Ile-de-France</t>
  </si>
  <si>
    <t>SDES, RATP</t>
  </si>
  <si>
    <t>Collectivités dans les autres régions</t>
  </si>
  <si>
    <t>SDES, bilans financiers des collectivités</t>
  </si>
  <si>
    <t>Infrastructures de transport en commun urbain</t>
  </si>
  <si>
    <t>Matériel roulant ferré</t>
  </si>
  <si>
    <t>Tramways, métro et train en IDF</t>
  </si>
  <si>
    <t>Budget d'IDFM</t>
  </si>
  <si>
    <t>Autobus bas-carbone</t>
  </si>
  <si>
    <t>Autobus électriques</t>
  </si>
  <si>
    <t>(nombre de véhicules)</t>
  </si>
  <si>
    <t>SDES, CATP</t>
  </si>
  <si>
    <t>Autobus hybrides</t>
  </si>
  <si>
    <t>Autobus GNV</t>
  </si>
  <si>
    <t>Autocars bas-carbone</t>
  </si>
  <si>
    <t>Autocars électriques</t>
  </si>
  <si>
    <t>Autocars GNV</t>
  </si>
  <si>
    <t>Autobus et autocars diesel</t>
  </si>
  <si>
    <t>Autobus diesel</t>
  </si>
  <si>
    <t>Autocars diesel</t>
  </si>
  <si>
    <t>Matériel de transport en commun urbain</t>
  </si>
  <si>
    <t>TOTAL transports en commun urbains</t>
  </si>
  <si>
    <t>Infrastructures de recharge pour véhicules</t>
  </si>
  <si>
    <t>Infrastructures de recharge pour carburants alternatifs</t>
  </si>
  <si>
    <t>Bornes de recharge électrique</t>
  </si>
  <si>
    <t>(nombre de bornes)</t>
  </si>
  <si>
    <t>AVERE, Enedis</t>
  </si>
  <si>
    <t>Stations GNV</t>
  </si>
  <si>
    <t>(nombre de stations)</t>
  </si>
  <si>
    <t>AFGNV, GRDF</t>
  </si>
  <si>
    <t>Stations hydrogène</t>
  </si>
  <si>
    <t>France Hydrogène</t>
  </si>
  <si>
    <t>UFIP</t>
  </si>
  <si>
    <t>TOTAL infrastructures de recharge pour véhicules</t>
  </si>
  <si>
    <t>Voitures particulières</t>
  </si>
  <si>
    <t>Voitures particulières bas-carbone</t>
  </si>
  <si>
    <t>Voitures électriques</t>
  </si>
  <si>
    <t>SDES, La Revue Auto</t>
  </si>
  <si>
    <t>Voitures hybrides rechargeables</t>
  </si>
  <si>
    <t>Scooters et motos électriques</t>
  </si>
  <si>
    <t>Motoservices.com</t>
  </si>
  <si>
    <t>Voitures et scooters bas-carbone</t>
  </si>
  <si>
    <t>Voitures thermiques</t>
  </si>
  <si>
    <t>Voitures essence</t>
  </si>
  <si>
    <t>SDES, L'Argus</t>
  </si>
  <si>
    <t>Voitures diesel</t>
  </si>
  <si>
    <t>Voitures non rechargeables</t>
  </si>
  <si>
    <t>TOTAL voitures particulières</t>
  </si>
  <si>
    <t>Voitures thermiques (ancienne méthode : avec évolution du seuil d'émissions)</t>
  </si>
  <si>
    <t>nd</t>
  </si>
  <si>
    <t>Voitures thermiques ancienne méthode</t>
  </si>
  <si>
    <t>Véhicules professionnels</t>
  </si>
  <si>
    <t>Véhicules utilitaires légers bas-carbone</t>
  </si>
  <si>
    <t>Véhicules utilitaires électriques</t>
  </si>
  <si>
    <t>Véhicules utilitaires GNV</t>
  </si>
  <si>
    <t>SDES, Gaz Mobilité</t>
  </si>
  <si>
    <t>Poids lourds bas-carbone</t>
  </si>
  <si>
    <t>Poids lourds électriques</t>
  </si>
  <si>
    <t>Poids lourds GNV hors BOM</t>
  </si>
  <si>
    <t>SDES, Europe Camions</t>
  </si>
  <si>
    <t>Bennes à ordures ménagères électriques</t>
  </si>
  <si>
    <t>Bennes à ordures ménagères GNV</t>
  </si>
  <si>
    <t>SDES, AFGNV</t>
  </si>
  <si>
    <t>Véhicules professionnels diesel</t>
  </si>
  <si>
    <t>Véhicules utilitaires diesel</t>
  </si>
  <si>
    <t>SDES, Arval Mobility Observatory</t>
  </si>
  <si>
    <t>Poids lourds diesel</t>
  </si>
  <si>
    <t>SDES, CNR</t>
  </si>
  <si>
    <t>Bennes à ordures ménagères diesel</t>
  </si>
  <si>
    <t>Véhicules professionnels thermiques</t>
  </si>
  <si>
    <t>TOTAL véhicules utilitaires</t>
  </si>
  <si>
    <t>Vélos et aménagements cyclables</t>
  </si>
  <si>
    <t>Infrastructures cyclables</t>
  </si>
  <si>
    <t>Extension du réseau cyclable</t>
  </si>
  <si>
    <t>(kilomètres)</t>
  </si>
  <si>
    <t>Geovelo, ADEME</t>
  </si>
  <si>
    <t>Vélos</t>
  </si>
  <si>
    <t>Vélos sans assistance électrique, non dédiés aux loisirs</t>
  </si>
  <si>
    <t>Union Sport &amp; Cycle</t>
  </si>
  <si>
    <t>Vélos à assistance électrique, non dédiés aux loisirs</t>
  </si>
  <si>
    <t>TOTAL vélos et aménagements cyclables</t>
  </si>
  <si>
    <t>Transport fluvial</t>
  </si>
  <si>
    <t>Infrastructures fluviales</t>
  </si>
  <si>
    <t>Infrastructures aéroportuaires</t>
  </si>
  <si>
    <t>Aéroports</t>
  </si>
  <si>
    <t>SDES, Aéroports de Paris</t>
  </si>
  <si>
    <t>Matériel de transport aérien</t>
  </si>
  <si>
    <t>Avions</t>
  </si>
  <si>
    <t>SDES, Air France</t>
  </si>
  <si>
    <t>TOTAL transport aérien</t>
  </si>
  <si>
    <t>Réseau routier</t>
  </si>
  <si>
    <t>Routes</t>
  </si>
  <si>
    <t>TOTAL réseau routier</t>
  </si>
  <si>
    <t>Décarbonation de l'industrie</t>
  </si>
  <si>
    <t>INSEE, Antipol</t>
  </si>
  <si>
    <t>Electricité renouvelable</t>
  </si>
  <si>
    <t>Eolien</t>
  </si>
  <si>
    <t>Eolien terrestre</t>
  </si>
  <si>
    <t>(MW)</t>
  </si>
  <si>
    <t>SDES, ADEME</t>
  </si>
  <si>
    <t>Eolien en mer</t>
  </si>
  <si>
    <t>Sociétés de projets</t>
  </si>
  <si>
    <t>Photovoltaïque</t>
  </si>
  <si>
    <t>Photovoltaïque centralisé</t>
  </si>
  <si>
    <t>Photovoltaïque décentralisé en résidentiel</t>
  </si>
  <si>
    <t>Photovoltaïque décentralisé hors résidentiel</t>
  </si>
  <si>
    <t>Hydroélectricité</t>
  </si>
  <si>
    <t>ADEME, EDF</t>
  </si>
  <si>
    <t>Biogaz (cogénération)</t>
  </si>
  <si>
    <t>Cogénération biogaz</t>
  </si>
  <si>
    <t>Biomasse (cogénération)</t>
  </si>
  <si>
    <t>Cogénération biomasse</t>
  </si>
  <si>
    <t>Géothermie haute température</t>
  </si>
  <si>
    <t>Valorisation électricque de la géothermie</t>
  </si>
  <si>
    <t>Déchets (UIOM)</t>
  </si>
  <si>
    <t>Valorisation électricque des déchets</t>
  </si>
  <si>
    <t>Energies marines renouvelables (hors éolien)</t>
  </si>
  <si>
    <t>TOTAL électricité renouvelable</t>
  </si>
  <si>
    <t>Biométhane et chaleur renouvelable</t>
  </si>
  <si>
    <t>Géothermie</t>
  </si>
  <si>
    <t>Géothermie dans le collectif et le tertiaire</t>
  </si>
  <si>
    <t>Géothermie basse énergie</t>
  </si>
  <si>
    <t>Géothermie haute énergie</t>
  </si>
  <si>
    <t>Réseaux de chaleur</t>
  </si>
  <si>
    <t>Construction et extension des réseaux de chaleur</t>
  </si>
  <si>
    <t>Injection de biométhane</t>
  </si>
  <si>
    <t>Méthanisation à la ferme</t>
  </si>
  <si>
    <t>(GWh-an cap.)</t>
  </si>
  <si>
    <t>GRTgaz, ADEME</t>
  </si>
  <si>
    <t>Méthanisation centralisée</t>
  </si>
  <si>
    <t>Méthanisation à partir de déchets ménagers et assimilés</t>
  </si>
  <si>
    <t>Méthanisation industrielle</t>
  </si>
  <si>
    <t>Méthanisation à partir de stations d'épuration (STEP)</t>
  </si>
  <si>
    <t>Méthanisation à partir d'installations de stockage de déchets non dangereux (ISDND)</t>
  </si>
  <si>
    <t>Chaufferies biomasse</t>
  </si>
  <si>
    <t>Chaufferies biomasse centralisées</t>
  </si>
  <si>
    <t>Chaufferies biomasse dans l'industrie</t>
  </si>
  <si>
    <t>Chaufferies biomasse dans l'agriculture</t>
  </si>
  <si>
    <t>Solaire thermique dans le tertiaire</t>
  </si>
  <si>
    <t>Solaire thermique dans l'industrie</t>
  </si>
  <si>
    <t>Solaire thermique dans l'agriculture</t>
  </si>
  <si>
    <t>TOTAL chaleur renouvelable</t>
  </si>
  <si>
    <t>Nucléaire</t>
  </si>
  <si>
    <t>Rénovation et maintenance du parc nucléaire existant</t>
  </si>
  <si>
    <t xml:space="preserve">Grand Carénage </t>
  </si>
  <si>
    <t>EDF</t>
  </si>
  <si>
    <t>Construction de centrales nucléaires</t>
  </si>
  <si>
    <t>Flamanville 3</t>
  </si>
  <si>
    <t>EPR 2</t>
  </si>
  <si>
    <t>TOTAL nucléaire</t>
  </si>
  <si>
    <t>Electricité fossile et CCS</t>
  </si>
  <si>
    <t>Centrales thermiques (charbon, fioul, gaz)</t>
  </si>
  <si>
    <t>Centrales thermiques au gaz</t>
  </si>
  <si>
    <t>RTE, ADEME</t>
  </si>
  <si>
    <t>Centrales thermiques au fioul</t>
  </si>
  <si>
    <t>Centrales thermiques au charbon</t>
  </si>
  <si>
    <t>CCS dont DACs</t>
  </si>
  <si>
    <t>Capture et stockage de carbone</t>
  </si>
  <si>
    <t>TOTAL électricité fossile et CCS</t>
  </si>
  <si>
    <t>Raffineries et biocarburants</t>
  </si>
  <si>
    <t>Raffineries</t>
  </si>
  <si>
    <t>Raffineries fossiles</t>
  </si>
  <si>
    <t>Raffineries biocarburants</t>
  </si>
  <si>
    <t>Oléoducs</t>
  </si>
  <si>
    <t>Trapil</t>
  </si>
  <si>
    <t>TOTAL raffineries et biocarburants</t>
  </si>
  <si>
    <t>Extraction fossiles</t>
  </si>
  <si>
    <t>Exploration et exploitation des énergies fossiles</t>
  </si>
  <si>
    <t>Extraction pétrole</t>
  </si>
  <si>
    <t>Vermillion</t>
  </si>
  <si>
    <t>Exploration pétrole</t>
  </si>
  <si>
    <t>TotalEnergies</t>
  </si>
  <si>
    <t>TOTAL extraction fossiles</t>
  </si>
  <si>
    <t>Power to X</t>
  </si>
  <si>
    <t>Electrolyseurs</t>
  </si>
  <si>
    <t>Production d'hydrogène</t>
  </si>
  <si>
    <t>Méthanation</t>
  </si>
  <si>
    <t>Production de CH4 à partir d'H2 et de CO2</t>
  </si>
  <si>
    <t>Réseaux électriques</t>
  </si>
  <si>
    <t>Batteries</t>
  </si>
  <si>
    <t>Utility-scale / grandes batteries</t>
  </si>
  <si>
    <t>Réseaux de transport d'électricité - raccordements et renforcements</t>
  </si>
  <si>
    <t>Réseaux de distribution d'électricité - raccordements et renforcements</t>
  </si>
  <si>
    <t>Enedis</t>
  </si>
  <si>
    <t>Réseaux de transport d'électricité - autres</t>
  </si>
  <si>
    <t>Réseaux de distribution d'électricité - autres</t>
  </si>
  <si>
    <t>TOTAL réseaux électriques</t>
  </si>
  <si>
    <t>Réseaux gaziers</t>
  </si>
  <si>
    <t>Réseaux de gaz</t>
  </si>
  <si>
    <t>Réseaux de transport de gaz</t>
  </si>
  <si>
    <t>GRTgaz, Téréga</t>
  </si>
  <si>
    <t>Réseaux de distribution de gaz</t>
  </si>
  <si>
    <t>GRDF</t>
  </si>
  <si>
    <t>Terminaux méthaniers</t>
  </si>
  <si>
    <t>CRE, Dunkerque LNG</t>
  </si>
  <si>
    <t>Réseaux hydrogène</t>
  </si>
  <si>
    <t>TOTAL réseaux gaziers</t>
  </si>
  <si>
    <t>TOTAL DES INVESTISSEMENTS</t>
  </si>
  <si>
    <t>— Investissements climat</t>
  </si>
  <si>
    <t>— Investissements fossiles</t>
  </si>
  <si>
    <t>— Autres investissements</t>
  </si>
  <si>
    <t>Performance énergétique des bâtiments neufs</t>
  </si>
  <si>
    <t>Rénovation énergétique des bâtiments</t>
  </si>
  <si>
    <t>Décarbonation du transport routier</t>
  </si>
  <si>
    <t>Infrastructures et matériel de report modal</t>
  </si>
  <si>
    <t>Energies renouvelables et réseaux de chaleur</t>
  </si>
  <si>
    <t>Total des investissements climat</t>
  </si>
  <si>
    <t>Chauffage fossile et rénovation peu performante des bâitments</t>
  </si>
  <si>
    <t>Production et distribution d'énergies fossiles</t>
  </si>
  <si>
    <t>Total des investissements fossiles</t>
  </si>
  <si>
    <t>Présentation des investissements par chapitre</t>
  </si>
  <si>
    <t>Investissements par chapitre</t>
  </si>
  <si>
    <t>Construction</t>
  </si>
  <si>
    <t>Véhicules utilitaires</t>
  </si>
  <si>
    <t>Transport maritime</t>
  </si>
  <si>
    <t>Total des investissements</t>
  </si>
  <si>
    <t>Investissements climat par chapitre</t>
  </si>
  <si>
    <t>Investissements fossiles par chapitre</t>
  </si>
  <si>
    <t>Présentation des investissements par secteur</t>
  </si>
  <si>
    <t>Investissements par secteur</t>
  </si>
  <si>
    <t>Rénovation</t>
  </si>
  <si>
    <t>Infrastructures de transport</t>
  </si>
  <si>
    <t>Véhicules</t>
  </si>
  <si>
    <t>Renouvelables</t>
  </si>
  <si>
    <t>Fossiles et CCS</t>
  </si>
  <si>
    <t>Réseaux et power to X</t>
  </si>
  <si>
    <t>Investissements climat par secteur</t>
  </si>
  <si>
    <t>Investissements fossiles par secteur</t>
  </si>
  <si>
    <t>En euros courants</t>
  </si>
  <si>
    <t>Infrastructures et matériel de report modal thermiques</t>
  </si>
  <si>
    <t>Panorama des financements climat - édition 2025</t>
  </si>
  <si>
    <t>Annexe 2 - Tableau des investissements climat et fossiles réalisés (2011-2025p)</t>
  </si>
  <si>
    <t>Présentation des investissements ed2025</t>
  </si>
  <si>
    <t>Investissements climat par secteur ed2025</t>
  </si>
  <si>
    <t>Investissements fossiles par secteur ed2025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</si>
</sst>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%"/>
    <numFmt numFmtId="167" formatCode="_-* #,##0.00\ [$€-1]_-;\-* #,##0.00\ [$€-1]_-;_-* &quot;-&quot;??\ [$€-1]_-"/>
    <numFmt numFmtId="168" formatCode="#,##0.000"/>
    <numFmt numFmtId="169" formatCode="mmmm\ d&quot;, &quot;yyyy"/>
    <numFmt numFmtId="170" formatCode="#,##0.00\ [$€];\-#,##0.00\ [$€]"/>
    <numFmt numFmtId="171" formatCode="#,##0&quot; F&quot;;\-#,##0&quot; F&quot;"/>
    <numFmt numFmtId="172" formatCode="\(##\);\(##\)"/>
    <numFmt numFmtId="173" formatCode="#,##0.0000"/>
    <numFmt numFmtId="174" formatCode="[$€-2]\ #,##0.0"/>
    <numFmt numFmtId="175" formatCode="[$€-2]\ #,##0.00"/>
    <numFmt numFmtId="176" formatCode="[$€-2]\ #,##0"/>
    <numFmt numFmtId="177" formatCode="#,##0.0&quot; F&quot;"/>
    <numFmt numFmtId="178" formatCode="#,##0.00&quot; F&quot;"/>
    <numFmt numFmtId="179" formatCode="#,##0&quot; F&quot;"/>
    <numFmt numFmtId="180" formatCode="0.00\ %"/>
    <numFmt numFmtId="181" formatCode="0\ %"/>
    <numFmt numFmtId="182" formatCode="_-* #,##0.00\ _€_-;\-* #,##0.00\ _€_-;_-* \-??\ _€_-;_-@_-"/>
    <numFmt numFmtId="183" formatCode="#,###,##0"/>
    <numFmt numFmtId="184" formatCode="_ * #,##0.00_ ;_ * \-#,##0.00_ ;_ * &quot;-&quot;??_ ;_ @_ "/>
    <numFmt numFmtId="185" formatCode="#,##0.00\ [$€-40C];[Red]\-#,##0.00\ [$€-40C]"/>
    <numFmt numFmtId="186" formatCode="[$€-402]\ #,##0.0"/>
    <numFmt numFmtId="187" formatCode="[$€-402]\ #,##0.00"/>
    <numFmt numFmtId="188" formatCode="[$€-402]\ #,##0"/>
    <numFmt numFmtId="189" formatCode="0&quot; F&quot;"/>
    <numFmt numFmtId="190" formatCode="_ * #,##0.00_)_ ;_ * \(#,##0.00\)_ ;_ * &quot;-&quot;??_)_ ;_ @_ "/>
  </numFmts>
  <fonts count="178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sz val="11"/>
      <color rgb="FFFF0000"/>
      <name val="Arial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11"/>
      <color rgb="FF000000"/>
      <name val="Calibri"/>
      <family val="2"/>
    </font>
    <font>
      <b/>
      <sz val="18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i/>
      <sz val="11"/>
      <name val="Arial"/>
      <family val="2"/>
      <scheme val="minor"/>
    </font>
    <font>
      <i/>
      <sz val="11"/>
      <color theme="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0"/>
      <color rgb="FF00000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sz val="10"/>
      <color indexed="23"/>
      <name val="Courier New"/>
      <family val="3"/>
    </font>
    <font>
      <sz val="10"/>
      <name val="Courier New"/>
      <family val="3"/>
    </font>
    <font>
      <b/>
      <sz val="10"/>
      <color indexed="9"/>
      <name val="Arial"/>
      <family val="2"/>
    </font>
    <font>
      <b/>
      <sz val="10"/>
      <name val="Courier New"/>
      <family val="3"/>
    </font>
    <font>
      <sz val="8"/>
      <name val="Courier New"/>
      <family val="3"/>
    </font>
    <font>
      <b/>
      <i/>
      <sz val="10"/>
      <color indexed="19"/>
      <name val="Courier New"/>
      <family val="3"/>
    </font>
    <font>
      <b/>
      <i/>
      <sz val="10"/>
      <color indexed="38"/>
      <name val="Courier New"/>
      <family val="3"/>
    </font>
    <font>
      <b/>
      <i/>
      <sz val="10"/>
      <color indexed="59"/>
      <name val="Courier New"/>
      <family val="3"/>
    </font>
    <font>
      <i/>
      <sz val="10"/>
      <color indexed="12"/>
      <name val="Courier New"/>
      <family val="3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indexed="62"/>
      <name val="Arial"/>
      <family val="2"/>
    </font>
    <font>
      <sz val="10"/>
      <color indexed="48"/>
      <name val="Arial"/>
      <family val="2"/>
    </font>
    <font>
      <b/>
      <sz val="10"/>
      <color indexed="62"/>
      <name val="Arial"/>
      <family val="2"/>
    </font>
    <font>
      <b/>
      <sz val="10"/>
      <color indexed="4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8"/>
      <color indexed="54"/>
      <name val="Arial"/>
      <family val="2"/>
    </font>
    <font>
      <sz val="8"/>
      <color indexed="62"/>
      <name val="Arial"/>
      <family val="2"/>
    </font>
    <font>
      <sz val="8"/>
      <color indexed="30"/>
      <name val="Arial"/>
      <family val="2"/>
    </font>
    <font>
      <u/>
      <sz val="10"/>
      <color indexed="30"/>
      <name val="Arial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u/>
      <sz val="8"/>
      <color indexed="8"/>
      <name val="Arial"/>
      <family val="2"/>
    </font>
    <font>
      <i/>
      <u/>
      <sz val="8"/>
      <color indexed="8"/>
      <name val="Arial"/>
      <family val="2"/>
    </font>
    <font>
      <sz val="8"/>
      <color indexed="38"/>
      <name val="Arial"/>
      <family val="2"/>
    </font>
    <font>
      <b/>
      <sz val="12"/>
      <color indexed="23"/>
      <name val="Arial"/>
      <family val="2"/>
    </font>
    <font>
      <sz val="8"/>
      <color indexed="17"/>
      <name val="Arial"/>
      <family val="2"/>
    </font>
    <font>
      <b/>
      <sz val="8"/>
      <color indexed="53"/>
      <name val="Arial"/>
      <family val="2"/>
    </font>
    <font>
      <i/>
      <sz val="8"/>
      <color indexed="21"/>
      <name val="Arial"/>
      <family val="2"/>
    </font>
    <font>
      <sz val="10"/>
      <color indexed="21"/>
      <name val="Courier New"/>
      <family val="3"/>
    </font>
    <font>
      <sz val="10"/>
      <color indexed="17"/>
      <name val="Courier New"/>
      <family val="3"/>
    </font>
    <font>
      <i/>
      <sz val="9"/>
      <color indexed="19"/>
      <name val="Verdana"/>
      <family val="2"/>
    </font>
    <font>
      <i/>
      <sz val="9"/>
      <color indexed="38"/>
      <name val="Verdana"/>
      <family val="2"/>
    </font>
    <font>
      <i/>
      <sz val="9"/>
      <color indexed="59"/>
      <name val="Verdana"/>
      <family val="2"/>
    </font>
    <font>
      <sz val="9"/>
      <color indexed="18"/>
      <name val="Verdana"/>
      <family val="2"/>
    </font>
    <font>
      <sz val="9"/>
      <color indexed="32"/>
      <name val="Verdana"/>
      <family val="2"/>
    </font>
    <font>
      <sz val="9"/>
      <color indexed="12"/>
      <name val="Verdana"/>
      <family val="2"/>
    </font>
    <font>
      <b/>
      <sz val="10"/>
      <color indexed="21"/>
      <name val="Courier New"/>
      <family val="3"/>
    </font>
    <font>
      <b/>
      <sz val="10"/>
      <color indexed="17"/>
      <name val="Courier New"/>
      <family val="3"/>
    </font>
    <font>
      <b/>
      <i/>
      <sz val="9"/>
      <color indexed="19"/>
      <name val="Verdana"/>
      <family val="2"/>
    </font>
    <font>
      <b/>
      <i/>
      <sz val="9"/>
      <color indexed="38"/>
      <name val="Verdana"/>
      <family val="2"/>
    </font>
    <font>
      <b/>
      <i/>
      <sz val="9"/>
      <color indexed="59"/>
      <name val="Verdana"/>
      <family val="2"/>
    </font>
    <font>
      <b/>
      <sz val="9"/>
      <color indexed="18"/>
      <name val="Verdana"/>
      <family val="2"/>
    </font>
    <font>
      <b/>
      <sz val="9"/>
      <color indexed="32"/>
      <name val="Verdana"/>
      <family val="2"/>
    </font>
    <font>
      <b/>
      <sz val="9"/>
      <color indexed="12"/>
      <name val="Verdana"/>
      <family val="2"/>
    </font>
    <font>
      <b/>
      <sz val="9"/>
      <name val="Arial"/>
      <family val="2"/>
    </font>
    <font>
      <sz val="10"/>
      <color indexed="44"/>
      <name val="Arial"/>
      <family val="2"/>
    </font>
    <font>
      <sz val="10"/>
      <color indexed="41"/>
      <name val="Arial"/>
      <family val="2"/>
    </font>
    <font>
      <i/>
      <sz val="10"/>
      <name val="Arial"/>
      <family val="2"/>
    </font>
    <font>
      <sz val="10"/>
      <color indexed="42"/>
      <name val="Arial"/>
      <family val="2"/>
    </font>
    <font>
      <sz val="10"/>
      <name val="Arial"/>
      <family val="2"/>
      <charset val="1"/>
    </font>
    <font>
      <i/>
      <sz val="8"/>
      <color indexed="23"/>
      <name val="Arial"/>
      <family val="2"/>
    </font>
    <font>
      <b/>
      <sz val="18"/>
      <color indexed="18"/>
      <name val="Cambri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5"/>
      <color indexed="18"/>
      <name val="Arial"/>
      <family val="2"/>
    </font>
    <font>
      <b/>
      <sz val="13"/>
      <color indexed="18"/>
      <name val="Arial"/>
      <family val="2"/>
    </font>
    <font>
      <b/>
      <sz val="11"/>
      <color indexed="18"/>
      <name val="Arial"/>
      <family val="2"/>
    </font>
    <font>
      <b/>
      <sz val="8"/>
      <color indexed="9"/>
      <name val="Arial"/>
      <family val="2"/>
    </font>
    <font>
      <u/>
      <sz val="10"/>
      <color indexed="2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8"/>
      <color indexed="57"/>
      <name val="Cambria"/>
      <family val="2"/>
    </font>
    <font>
      <sz val="10"/>
      <name val="Mangal"/>
      <family val="2"/>
    </font>
    <font>
      <sz val="10"/>
      <color rgb="FF000000"/>
      <name val="Arial2"/>
    </font>
    <font>
      <sz val="10"/>
      <color rgb="FF808080"/>
      <name val="Courier New"/>
      <family val="3"/>
    </font>
    <font>
      <sz val="10"/>
      <color rgb="FF000000"/>
      <name val="Courier New"/>
      <family val="3"/>
    </font>
    <font>
      <b/>
      <sz val="10"/>
      <color rgb="FFFFFFFF"/>
      <name val="Arial2"/>
    </font>
    <font>
      <b/>
      <sz val="10"/>
      <color rgb="FF000000"/>
      <name val="Courier New"/>
      <family val="3"/>
    </font>
    <font>
      <sz val="8"/>
      <color rgb="FF000000"/>
      <name val="Courier New"/>
      <family val="3"/>
    </font>
    <font>
      <b/>
      <i/>
      <sz val="10"/>
      <color rgb="FF993300"/>
      <name val="Courier New"/>
      <family val="3"/>
    </font>
    <font>
      <i/>
      <sz val="10"/>
      <color rgb="FF0000FF"/>
      <name val="Courier New"/>
      <family val="3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6"/>
      <color rgb="FF000000"/>
      <name val="Arial2"/>
    </font>
    <font>
      <b/>
      <i/>
      <u/>
      <sz val="10"/>
      <color rgb="FF000000"/>
      <name val="Arial2"/>
    </font>
    <font>
      <sz val="9"/>
      <color rgb="FF000000"/>
      <name val="Verdana"/>
      <family val="2"/>
    </font>
    <font>
      <sz val="10"/>
      <color rgb="FF008080"/>
      <name val="Courier New"/>
      <family val="3"/>
    </font>
    <font>
      <sz val="10"/>
      <color rgb="FF008000"/>
      <name val="Courier New"/>
      <family val="3"/>
    </font>
    <font>
      <i/>
      <sz val="9"/>
      <color rgb="FF993300"/>
      <name val="Verdana"/>
      <family val="2"/>
    </font>
    <font>
      <sz val="9"/>
      <color rgb="FF000080"/>
      <name val="Verdana"/>
      <family val="2"/>
    </font>
    <font>
      <sz val="9"/>
      <color rgb="FF0000FF"/>
      <name val="Verdana"/>
      <family val="2"/>
    </font>
    <font>
      <b/>
      <sz val="9"/>
      <color rgb="FF000000"/>
      <name val="Verdana"/>
      <family val="2"/>
    </font>
    <font>
      <b/>
      <sz val="10"/>
      <color rgb="FF008080"/>
      <name val="Courier New"/>
      <family val="3"/>
    </font>
    <font>
      <b/>
      <sz val="10"/>
      <color rgb="FF008000"/>
      <name val="Courier New"/>
      <family val="3"/>
    </font>
    <font>
      <b/>
      <i/>
      <sz val="9"/>
      <color rgb="FF993300"/>
      <name val="Verdana"/>
      <family val="2"/>
    </font>
    <font>
      <b/>
      <sz val="9"/>
      <color rgb="FF000080"/>
      <name val="Verdana"/>
      <family val="2"/>
    </font>
    <font>
      <b/>
      <sz val="9"/>
      <color rgb="FF0000FF"/>
      <name val="Verdana"/>
      <family val="2"/>
    </font>
    <font>
      <b/>
      <sz val="10"/>
      <color rgb="FF000000"/>
      <name val="Arial2"/>
    </font>
    <font>
      <b/>
      <sz val="9"/>
      <color rgb="FF000000"/>
      <name val="Arial2"/>
    </font>
    <font>
      <sz val="10"/>
      <color rgb="FFCCFFFF"/>
      <name val="Arial2"/>
    </font>
    <font>
      <i/>
      <sz val="10"/>
      <color rgb="FF000000"/>
      <name val="Arial2"/>
    </font>
    <font>
      <sz val="10"/>
      <color rgb="FFCCFFCC"/>
      <name val="Arial2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</font>
    <font>
      <sz val="11"/>
      <color rgb="FF9C6500"/>
      <name val="Arial"/>
      <family val="2"/>
      <scheme val="minor"/>
    </font>
    <font>
      <u/>
      <sz val="11"/>
      <color theme="10"/>
      <name val="Calibri"/>
      <family val="2"/>
    </font>
    <font>
      <sz val="9"/>
      <name val="Parisine Office"/>
      <family val="2"/>
    </font>
    <font>
      <b/>
      <sz val="9"/>
      <name val="Parisine Office"/>
      <family val="2"/>
    </font>
    <font>
      <b/>
      <sz val="11"/>
      <name val="Parisine Office"/>
      <family val="2"/>
    </font>
    <font>
      <sz val="10"/>
      <name val="Parisine Office"/>
    </font>
    <font>
      <sz val="10"/>
      <color theme="1"/>
      <name val="Tahoma"/>
      <family val="2"/>
    </font>
    <font>
      <b/>
      <sz val="18"/>
      <color theme="3"/>
      <name val="Arial"/>
      <family val="2"/>
      <scheme val="major"/>
    </font>
    <font>
      <sz val="8"/>
      <color theme="1"/>
      <name val="Calibri"/>
      <family val="2"/>
    </font>
    <font>
      <b/>
      <sz val="9"/>
      <name val="Parisine Office"/>
    </font>
    <font>
      <b/>
      <sz val="11"/>
      <name val="Parisine Office"/>
    </font>
    <font>
      <sz val="10"/>
      <name val="MS Sans Serif"/>
      <family val="2"/>
    </font>
    <font>
      <sz val="11"/>
      <color indexed="8"/>
      <name val="Arial"/>
      <family val="2"/>
      <scheme val="minor"/>
    </font>
    <font>
      <sz val="11"/>
      <color rgb="FF000000"/>
      <name val="Arial"/>
      <family val="2"/>
    </font>
    <font>
      <strike/>
      <sz val="11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24"/>
      <color theme="1"/>
      <name val="Arial"/>
      <family val="2"/>
      <scheme val="minor"/>
    </font>
  </fonts>
  <fills count="14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0"/>
        <bgColor indexed="1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18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45"/>
      </patternFill>
    </fill>
    <fill>
      <patternFill patternType="mediumGray">
        <fgColor indexed="9"/>
        <bgColor indexed="31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29"/>
      </patternFill>
    </fill>
    <fill>
      <patternFill patternType="solid">
        <fgColor indexed="42"/>
        <bgColor indexed="37"/>
      </patternFill>
    </fill>
    <fill>
      <patternFill patternType="solid">
        <fgColor indexed="11"/>
        <bgColor indexed="49"/>
      </patternFill>
    </fill>
    <fill>
      <patternFill patternType="solid">
        <fgColor indexed="16"/>
        <bgColor indexed="36"/>
      </patternFill>
    </fill>
    <fill>
      <patternFill patternType="solid">
        <fgColor indexed="47"/>
        <bgColor indexed="60"/>
      </patternFill>
    </fill>
    <fill>
      <patternFill patternType="solid">
        <fgColor indexed="31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1"/>
        <bgColor indexed="56"/>
      </patternFill>
    </fill>
    <fill>
      <patternFill patternType="solid">
        <fgColor indexed="44"/>
        <bgColor indexed="30"/>
      </patternFill>
    </fill>
    <fill>
      <patternFill patternType="solid">
        <fgColor indexed="29"/>
        <bgColor indexed="45"/>
      </patternFill>
    </fill>
    <fill>
      <patternFill patternType="solid">
        <fgColor indexed="51"/>
        <bgColor indexed="53"/>
      </patternFill>
    </fill>
    <fill>
      <patternFill patternType="solid">
        <fgColor indexed="21"/>
        <bgColor indexed="54"/>
      </patternFill>
    </fill>
    <fill>
      <patternFill patternType="solid">
        <fgColor indexed="36"/>
        <bgColor indexed="16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22"/>
      </patternFill>
    </fill>
    <fill>
      <patternFill patternType="solid">
        <fgColor indexed="62"/>
        <bgColor indexed="54"/>
      </patternFill>
    </fill>
    <fill>
      <patternFill patternType="solid">
        <fgColor indexed="57"/>
        <bgColor indexed="17"/>
      </patternFill>
    </fill>
    <fill>
      <patternFill patternType="solid">
        <fgColor indexed="48"/>
        <bgColor indexed="31"/>
      </patternFill>
    </fill>
    <fill>
      <patternFill patternType="solid">
        <fgColor indexed="22"/>
        <bgColor indexed="53"/>
      </patternFill>
    </fill>
    <fill>
      <patternFill patternType="solid">
        <fgColor indexed="33"/>
        <bgColor indexed="28"/>
      </patternFill>
    </fill>
    <fill>
      <patternFill patternType="darkGray">
        <fgColor indexed="22"/>
        <bgColor indexed="53"/>
      </patternFill>
    </fill>
    <fill>
      <patternFill patternType="solid">
        <fgColor indexed="53"/>
        <bgColor indexed="22"/>
      </patternFill>
    </fill>
    <fill>
      <patternFill patternType="solid">
        <fgColor indexed="61"/>
        <bgColor indexed="14"/>
      </patternFill>
    </fill>
    <fill>
      <patternFill patternType="solid">
        <fgColor indexed="60"/>
        <bgColor indexed="47"/>
      </patternFill>
    </fill>
    <fill>
      <patternFill patternType="solid">
        <fgColor indexed="26"/>
        <bgColor indexed="32"/>
      </patternFill>
    </fill>
    <fill>
      <patternFill patternType="solid">
        <fgColor indexed="43"/>
        <bgColor indexed="13"/>
      </patternFill>
    </fill>
    <fill>
      <patternFill patternType="solid">
        <fgColor indexed="50"/>
        <bgColor indexed="38"/>
      </patternFill>
    </fill>
    <fill>
      <patternFill patternType="solid">
        <fgColor indexed="17"/>
        <bgColor indexed="57"/>
      </patternFill>
    </fill>
    <fill>
      <patternFill patternType="solid">
        <fgColor indexed="32"/>
        <bgColor indexed="9"/>
      </patternFill>
    </fill>
    <fill>
      <patternFill patternType="solid">
        <fgColor indexed="63"/>
        <bgColor indexed="36"/>
      </patternFill>
    </fill>
    <fill>
      <patternFill patternType="solid">
        <fgColor indexed="39"/>
        <bgColor indexed="32"/>
      </patternFill>
    </fill>
    <fill>
      <patternFill patternType="solid">
        <fgColor indexed="28"/>
        <bgColor indexed="33"/>
      </patternFill>
    </fill>
    <fill>
      <patternFill patternType="solid">
        <fgColor indexed="37"/>
        <bgColor indexed="42"/>
      </patternFill>
    </fill>
    <fill>
      <patternFill patternType="darkGray">
        <fgColor indexed="50"/>
        <bgColor indexed="55"/>
      </patternFill>
    </fill>
    <fill>
      <patternFill patternType="mediumGray">
        <fgColor indexed="38"/>
        <bgColor indexed="50"/>
      </patternFill>
    </fill>
    <fill>
      <patternFill patternType="solid">
        <fgColor indexed="27"/>
        <bgColor indexed="58"/>
      </patternFill>
    </fill>
    <fill>
      <patternFill patternType="solid">
        <fgColor indexed="15"/>
        <bgColor indexed="40"/>
      </patternFill>
    </fill>
    <fill>
      <patternFill patternType="solid">
        <fgColor indexed="40"/>
        <bgColor indexed="35"/>
      </patternFill>
    </fill>
    <fill>
      <patternFill patternType="solid">
        <fgColor indexed="30"/>
        <bgColor indexed="44"/>
      </patternFill>
    </fill>
    <fill>
      <patternFill patternType="solid">
        <fgColor indexed="20"/>
        <bgColor indexed="36"/>
      </patternFill>
    </fill>
    <fill>
      <patternFill patternType="darkGray">
        <fgColor indexed="19"/>
        <bgColor indexed="23"/>
      </patternFill>
    </fill>
    <fill>
      <patternFill patternType="solid">
        <fgColor indexed="25"/>
        <bgColor indexed="14"/>
      </patternFill>
    </fill>
    <fill>
      <patternFill patternType="solid">
        <fgColor indexed="55"/>
        <bgColor indexed="23"/>
      </patternFill>
    </fill>
    <fill>
      <patternFill patternType="solid">
        <fgColor indexed="34"/>
        <bgColor indexed="16"/>
      </patternFill>
    </fill>
    <fill>
      <patternFill patternType="solid">
        <fgColor indexed="13"/>
        <bgColor indexed="43"/>
      </patternFill>
    </fill>
    <fill>
      <patternFill patternType="solid">
        <fgColor indexed="9"/>
        <bgColor indexed="32"/>
      </patternFill>
    </fill>
    <fill>
      <patternFill patternType="solid">
        <fgColor indexed="14"/>
        <bgColor indexed="61"/>
      </patternFill>
    </fill>
    <fill>
      <patternFill patternType="solid">
        <fgColor indexed="56"/>
        <bgColor indexed="44"/>
      </patternFill>
    </fill>
    <fill>
      <patternFill patternType="solid">
        <fgColor indexed="58"/>
        <bgColor indexed="28"/>
      </patternFill>
    </fill>
    <fill>
      <patternFill patternType="solid">
        <fgColor indexed="54"/>
        <bgColor indexed="57"/>
      </patternFill>
    </fill>
    <fill>
      <patternFill patternType="solid">
        <fgColor indexed="38"/>
        <bgColor indexed="22"/>
      </patternFill>
    </fill>
    <fill>
      <patternFill patternType="mediumGray">
        <fgColor indexed="31"/>
        <bgColor indexed="22"/>
      </patternFill>
    </fill>
    <fill>
      <patternFill patternType="darkGray">
        <fgColor indexed="38"/>
        <bgColor indexed="22"/>
      </patternFill>
    </fill>
    <fill>
      <patternFill patternType="solid">
        <fgColor indexed="19"/>
        <bgColor indexed="23"/>
      </patternFill>
    </fill>
    <fill>
      <patternFill patternType="solid">
        <fgColor indexed="35"/>
        <bgColor indexed="40"/>
      </patternFill>
    </fill>
    <fill>
      <patternFill patternType="gray125">
        <fgColor indexed="9"/>
        <b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57D53B"/>
      </patternFill>
    </fill>
    <fill>
      <patternFill patternType="solid">
        <fgColor rgb="FFFF0000"/>
        <bgColor rgb="FFC5000B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B3B3B3"/>
      </patternFill>
    </fill>
    <fill>
      <patternFill patternType="solid">
        <fgColor rgb="FF333399"/>
        <bgColor rgb="FF003366"/>
      </patternFill>
    </fill>
    <fill>
      <patternFill patternType="solid">
        <fgColor rgb="FFFFFF99"/>
        <bgColor rgb="FFFFFF6B"/>
      </patternFill>
    </fill>
    <fill>
      <patternFill patternType="solid">
        <fgColor rgb="FF008000"/>
        <bgColor rgb="FF009900"/>
      </patternFill>
    </fill>
    <fill>
      <patternFill patternType="solid">
        <fgColor rgb="FFFF9900"/>
        <bgColor rgb="FFFF950E"/>
      </patternFill>
    </fill>
    <fill>
      <patternFill patternType="solid">
        <fgColor rgb="FFFFCC00"/>
        <bgColor rgb="FFFFD320"/>
      </patternFill>
    </fill>
    <fill>
      <patternFill patternType="solid">
        <fgColor rgb="FF339966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E3E3E3"/>
        <bgColor rgb="FFE0E0E0"/>
      </patternFill>
    </fill>
  </fills>
  <borders count="13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Dashed">
        <color indexed="29"/>
      </left>
      <right style="mediumDashed">
        <color indexed="29"/>
      </right>
      <top style="mediumDashed">
        <color indexed="29"/>
      </top>
      <bottom style="mediumDashed">
        <color indexed="29"/>
      </bottom>
      <diagonal/>
    </border>
    <border diagonalUp="1" diagonalDown="1">
      <left style="mediumDashed">
        <color indexed="8"/>
      </left>
      <right style="mediumDashed">
        <color indexed="8"/>
      </right>
      <top style="mediumDashed">
        <color indexed="8"/>
      </top>
      <bottom style="mediumDashed">
        <color indexed="8"/>
      </bottom>
      <diagonal style="thick">
        <color indexed="29"/>
      </diagonal>
    </border>
    <border diagonalUp="1" diagonalDown="1">
      <left style="mediumDashed">
        <color indexed="8"/>
      </left>
      <right style="mediumDashed">
        <color indexed="8"/>
      </right>
      <top style="mediumDashed">
        <color indexed="8"/>
      </top>
      <bottom style="mediumDashed">
        <color indexed="8"/>
      </bottom>
      <diagonal style="thick">
        <color indexed="54"/>
      </diagonal>
    </border>
    <border diagonalUp="1" diagonalDown="1">
      <left style="mediumDashed">
        <color indexed="8"/>
      </left>
      <right style="mediumDashed">
        <color indexed="8"/>
      </right>
      <top style="mediumDashed">
        <color indexed="8"/>
      </top>
      <bottom style="mediumDashed">
        <color indexed="8"/>
      </bottom>
      <diagonal style="thick">
        <color indexed="57"/>
      </diagonal>
    </border>
    <border diagonalUp="1" diagonalDown="1">
      <left style="mediumDashed">
        <color indexed="8"/>
      </left>
      <right style="mediumDashed">
        <color indexed="8"/>
      </right>
      <top style="mediumDashed">
        <color indexed="8"/>
      </top>
      <bottom style="mediumDashed">
        <color indexed="8"/>
      </bottom>
      <diagonal style="thick">
        <color indexed="38"/>
      </diagonal>
    </border>
    <border>
      <left style="mediumDashed">
        <color indexed="54"/>
      </left>
      <right style="mediumDashed">
        <color indexed="54"/>
      </right>
      <top style="mediumDashed">
        <color indexed="54"/>
      </top>
      <bottom style="mediumDashed">
        <color indexed="54"/>
      </bottom>
      <diagonal/>
    </border>
    <border>
      <left style="mediumDashed">
        <color indexed="57"/>
      </left>
      <right style="mediumDashed">
        <color indexed="57"/>
      </right>
      <top style="mediumDashed">
        <color indexed="57"/>
      </top>
      <bottom style="mediumDashed">
        <color indexed="57"/>
      </bottom>
      <diagonal/>
    </border>
    <border>
      <left style="mediumDashed">
        <color indexed="38"/>
      </left>
      <right style="mediumDashed">
        <color indexed="38"/>
      </right>
      <top style="mediumDashed">
        <color indexed="38"/>
      </top>
      <bottom style="mediumDashed">
        <color indexed="38"/>
      </bottom>
      <diagonal/>
    </border>
    <border>
      <left style="double">
        <color indexed="35"/>
      </left>
      <right style="double">
        <color indexed="35"/>
      </right>
      <top style="double">
        <color indexed="35"/>
      </top>
      <bottom style="double">
        <color indexed="35"/>
      </bottom>
      <diagonal/>
    </border>
    <border>
      <left style="double">
        <color indexed="58"/>
      </left>
      <right style="double">
        <color indexed="58"/>
      </right>
      <top style="double">
        <color indexed="58"/>
      </top>
      <bottom style="double">
        <color indexed="5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 style="thick">
        <color indexed="8"/>
      </diagonal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 diagonalUp="1" diagonalDown="1">
      <left style="mediumDashDot">
        <color indexed="8"/>
      </left>
      <right style="mediumDashDot">
        <color indexed="8"/>
      </right>
      <top style="mediumDashDot">
        <color indexed="8"/>
      </top>
      <bottom style="mediumDashDot">
        <color indexed="8"/>
      </bottom>
      <diagonal style="thick">
        <color indexed="8"/>
      </diagonal>
    </border>
    <border>
      <left style="mediumDashDot">
        <color indexed="8"/>
      </left>
      <right style="mediumDashDot">
        <color indexed="8"/>
      </right>
      <top style="mediumDashDot">
        <color indexed="8"/>
      </top>
      <bottom style="mediumDashDot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ck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 diagonalUp="1" diagonalDown="1">
      <left/>
      <right style="dashDot">
        <color indexed="8"/>
      </right>
      <top style="dashDot">
        <color indexed="8"/>
      </top>
      <bottom style="dashDot">
        <color indexed="8"/>
      </bottom>
      <diagonal style="thick">
        <color indexed="8"/>
      </diagonal>
    </border>
    <border>
      <left style="dashDot">
        <color indexed="8"/>
      </left>
      <right/>
      <top style="dashDot">
        <color indexed="8"/>
      </top>
      <bottom style="dashDot">
        <color indexed="8"/>
      </bottom>
      <diagonal/>
    </border>
    <border diagonalUp="1" diagonalDown="1">
      <left style="dashed">
        <color indexed="8"/>
      </left>
      <right style="dashed">
        <color indexed="8"/>
      </right>
      <top/>
      <bottom/>
      <diagonal style="thick">
        <color indexed="8"/>
      </diagonal>
    </border>
    <border>
      <left/>
      <right/>
      <top/>
      <bottom style="medium">
        <color indexed="21"/>
      </bottom>
      <diagonal/>
    </border>
    <border>
      <left/>
      <right/>
      <top style="double">
        <color indexed="8"/>
      </top>
      <bottom/>
      <diagonal/>
    </border>
    <border>
      <left style="double">
        <color indexed="53"/>
      </left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FF8080"/>
      </left>
      <right style="hair">
        <color rgb="FFFF8080"/>
      </right>
      <top style="hair">
        <color rgb="FFFF8080"/>
      </top>
      <bottom style="hair">
        <color rgb="FFFF8080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rgb="FFFF8080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rgb="FF339966"/>
      </diagonal>
    </border>
    <border>
      <left style="hair">
        <color rgb="FF339966"/>
      </left>
      <right style="hair">
        <color rgb="FF339966"/>
      </right>
      <top style="hair">
        <color rgb="FF339966"/>
      </top>
      <bottom style="hair">
        <color rgb="FF339966"/>
      </bottom>
      <diagonal/>
    </border>
    <border>
      <left style="hair">
        <color rgb="FFCCFFFF"/>
      </left>
      <right style="hair">
        <color rgb="FFCCFFFF"/>
      </right>
      <top style="hair">
        <color rgb="FFCCFFFF"/>
      </top>
      <bottom style="hair">
        <color rgb="FFCCFFFF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9999FF"/>
      </left>
      <right style="hair">
        <color rgb="FF9999FF"/>
      </right>
      <top style="hair">
        <color rgb="FF9999FF"/>
      </top>
      <bottom style="hair">
        <color rgb="FF9999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ck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ck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ck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ck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3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/>
    <xf numFmtId="164" fontId="8" fillId="0" borderId="0" applyFont="0" applyFill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7" borderId="6" applyNumberFormat="0" applyAlignment="0" applyProtection="0"/>
    <xf numFmtId="0" fontId="20" fillId="0" borderId="7" applyNumberFormat="0" applyFill="0" applyAlignment="0" applyProtection="0"/>
    <xf numFmtId="0" fontId="14" fillId="28" borderId="8" applyNumberFormat="0" applyFont="0" applyAlignment="0" applyProtection="0"/>
    <xf numFmtId="0" fontId="21" fillId="14" borderId="6" applyNumberFormat="0" applyAlignment="0" applyProtection="0"/>
    <xf numFmtId="167" fontId="14" fillId="0" borderId="0" applyFont="0" applyFill="0" applyBorder="0" applyAlignment="0" applyProtection="0"/>
    <xf numFmtId="0" fontId="22" fillId="10" borderId="0" applyNumberFormat="0" applyBorder="0" applyAlignment="0" applyProtection="0"/>
    <xf numFmtId="0" fontId="14" fillId="0" borderId="0"/>
    <xf numFmtId="0" fontId="23" fillId="29" borderId="0" applyNumberFormat="0" applyBorder="0" applyAlignment="0" applyProtection="0"/>
    <xf numFmtId="0" fontId="24" fillId="11" borderId="0" applyNumberFormat="0" applyBorder="0" applyAlignment="0" applyProtection="0"/>
    <xf numFmtId="0" fontId="25" fillId="27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30" borderId="14" applyNumberFormat="0" applyAlignment="0" applyProtection="0"/>
    <xf numFmtId="0" fontId="33" fillId="0" borderId="0" applyNumberFormat="0" applyFill="0" applyBorder="0" applyAlignment="0" applyProtection="0"/>
    <xf numFmtId="9" fontId="1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9" fontId="14" fillId="0" borderId="0" applyFont="0" applyFill="0" applyBorder="0" applyAlignment="0" applyProtection="0"/>
    <xf numFmtId="0" fontId="14" fillId="31" borderId="0" applyNumberFormat="0" applyBorder="0" applyAlignment="0" applyProtection="0"/>
    <xf numFmtId="0" fontId="36" fillId="0" borderId="0"/>
    <xf numFmtId="0" fontId="41" fillId="0" borderId="0" applyNumberFormat="0" applyFill="0" applyBorder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" fillId="0" borderId="18" applyNumberFormat="0" applyFill="0" applyAlignment="0" applyProtection="0"/>
    <xf numFmtId="0" fontId="4" fillId="0" borderId="0" applyNumberFormat="0" applyFill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6" fillId="35" borderId="0" applyNumberFormat="0" applyBorder="0" applyAlignment="0" applyProtection="0"/>
    <xf numFmtId="0" fontId="47" fillId="36" borderId="19" applyNumberFormat="0" applyAlignment="0" applyProtection="0"/>
    <xf numFmtId="0" fontId="48" fillId="37" borderId="20" applyNumberFormat="0" applyAlignment="0" applyProtection="0"/>
    <xf numFmtId="0" fontId="49" fillId="37" borderId="19" applyNumberFormat="0" applyAlignment="0" applyProtection="0"/>
    <xf numFmtId="0" fontId="50" fillId="0" borderId="21" applyNumberFormat="0" applyFill="0" applyAlignment="0" applyProtection="0"/>
    <xf numFmtId="0" fontId="11" fillId="38" borderId="22" applyNumberFormat="0" applyAlignment="0" applyProtection="0"/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10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10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10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10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10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10" fillId="60" borderId="0" applyNumberFormat="0" applyBorder="0" applyAlignment="0" applyProtection="0"/>
    <xf numFmtId="0" fontId="8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52" fillId="0" borderId="0"/>
    <xf numFmtId="0" fontId="53" fillId="64" borderId="0">
      <alignment vertical="top"/>
    </xf>
    <xf numFmtId="0" fontId="14" fillId="31" borderId="0" applyNumberFormat="0" applyBorder="0" applyAlignment="0" applyProtection="0"/>
    <xf numFmtId="0" fontId="52" fillId="0" borderId="0"/>
    <xf numFmtId="178" fontId="95" fillId="101" borderId="103">
      <alignment vertical="center"/>
    </xf>
    <xf numFmtId="168" fontId="55" fillId="101" borderId="103">
      <alignment vertical="center"/>
    </xf>
    <xf numFmtId="176" fontId="94" fillId="101" borderId="103">
      <alignment vertical="center"/>
    </xf>
    <xf numFmtId="168" fontId="56" fillId="118" borderId="103">
      <alignment vertical="center"/>
    </xf>
    <xf numFmtId="165" fontId="56" fillId="77" borderId="103">
      <alignment vertical="center"/>
    </xf>
    <xf numFmtId="0" fontId="8" fillId="39" borderId="23" applyNumberFormat="0" applyFont="0" applyAlignment="0" applyProtection="0"/>
    <xf numFmtId="168" fontId="56" fillId="105" borderId="103">
      <alignment vertical="center"/>
    </xf>
    <xf numFmtId="164" fontId="8" fillId="0" borderId="0" applyFont="0" applyFill="0" applyBorder="0" applyAlignment="0" applyProtection="0"/>
    <xf numFmtId="0" fontId="25" fillId="27" borderId="94" applyNumberFormat="0" applyAlignment="0" applyProtection="0"/>
    <xf numFmtId="4" fontId="56" fillId="77" borderId="103">
      <alignment vertical="center"/>
    </xf>
    <xf numFmtId="0" fontId="21" fillId="14" borderId="92" applyNumberFormat="0" applyAlignment="0" applyProtection="0"/>
    <xf numFmtId="0" fontId="19" fillId="27" borderId="92" applyNumberFormat="0" applyAlignment="0" applyProtection="0"/>
    <xf numFmtId="165" fontId="56" fillId="118" borderId="103">
      <alignment vertical="center"/>
    </xf>
    <xf numFmtId="0" fontId="19" fillId="27" borderId="25" applyNumberFormat="0" applyAlignment="0" applyProtection="0"/>
    <xf numFmtId="0" fontId="21" fillId="14" borderId="25" applyNumberFormat="0" applyAlignment="0" applyProtection="0"/>
    <xf numFmtId="0" fontId="25" fillId="27" borderId="27" applyNumberFormat="0" applyAlignment="0" applyProtection="0"/>
    <xf numFmtId="0" fontId="31" fillId="0" borderId="28" applyNumberFormat="0" applyFill="0" applyAlignment="0" applyProtection="0"/>
    <xf numFmtId="0" fontId="21" fillId="66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165" fontId="55" fillId="67" borderId="29">
      <alignment vertical="center"/>
    </xf>
    <xf numFmtId="165" fontId="56" fillId="68" borderId="29">
      <alignment vertical="center"/>
    </xf>
    <xf numFmtId="49" fontId="14" fillId="69" borderId="15">
      <alignment vertical="center" wrapText="1"/>
    </xf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31" borderId="0" applyNumberFormat="0" applyBorder="0" applyAlignment="0" applyProtection="0"/>
    <xf numFmtId="0" fontId="14" fillId="72" borderId="0" applyNumberFormat="0" applyBorder="0" applyAlignment="0" applyProtection="0"/>
    <xf numFmtId="0" fontId="14" fillId="73" borderId="0" applyNumberFormat="0" applyBorder="0" applyAlignment="0" applyProtection="0"/>
    <xf numFmtId="0" fontId="58" fillId="74" borderId="0" applyNumberFormat="0" applyBorder="0" applyAlignment="0" applyProtection="0"/>
    <xf numFmtId="0" fontId="58" fillId="75" borderId="0" applyNumberFormat="0" applyBorder="0" applyAlignment="0" applyProtection="0"/>
    <xf numFmtId="0" fontId="58" fillId="70" borderId="0" applyNumberFormat="0" applyBorder="0" applyAlignment="0" applyProtection="0"/>
    <xf numFmtId="0" fontId="58" fillId="76" borderId="0" applyNumberFormat="0" applyBorder="0" applyAlignment="0" applyProtection="0"/>
    <xf numFmtId="0" fontId="58" fillId="77" borderId="0" applyNumberFormat="0" applyBorder="0" applyAlignment="0" applyProtection="0"/>
    <xf numFmtId="0" fontId="58" fillId="73" borderId="0" applyNumberFormat="0" applyBorder="0" applyAlignment="0" applyProtection="0"/>
    <xf numFmtId="0" fontId="58" fillId="78" borderId="0" applyNumberFormat="0" applyBorder="0" applyAlignment="0" applyProtection="0"/>
    <xf numFmtId="0" fontId="58" fillId="79" borderId="0" applyNumberFormat="0" applyBorder="0" applyAlignment="0" applyProtection="0"/>
    <xf numFmtId="0" fontId="58" fillId="71" borderId="0" applyNumberFormat="0" applyBorder="0" applyAlignment="0" applyProtection="0"/>
    <xf numFmtId="0" fontId="58" fillId="76" borderId="0" applyNumberFormat="0" applyBorder="0" applyAlignment="0" applyProtection="0"/>
    <xf numFmtId="0" fontId="58" fillId="78" borderId="0" applyNumberFormat="0" applyBorder="0" applyAlignment="0" applyProtection="0"/>
    <xf numFmtId="0" fontId="58" fillId="80" borderId="0" applyNumberFormat="0" applyBorder="0" applyAlignment="0" applyProtection="0"/>
    <xf numFmtId="0" fontId="59" fillId="81" borderId="0" applyNumberFormat="0" applyBorder="0" applyAlignment="0" applyProtection="0"/>
    <xf numFmtId="0" fontId="59" fillId="79" borderId="0" applyNumberFormat="0" applyBorder="0" applyAlignment="0" applyProtection="0"/>
    <xf numFmtId="0" fontId="59" fillId="71" borderId="0" applyNumberFormat="0" applyBorder="0" applyAlignment="0" applyProtection="0"/>
    <xf numFmtId="0" fontId="59" fillId="82" borderId="0" applyNumberFormat="0" applyBorder="0" applyAlignment="0" applyProtection="0"/>
    <xf numFmtId="0" fontId="59" fillId="83" borderId="0" applyNumberFormat="0" applyBorder="0" applyAlignment="0" applyProtection="0"/>
    <xf numFmtId="0" fontId="59" fillId="84" borderId="0" applyNumberFormat="0" applyBorder="0" applyAlignment="0" applyProtection="0"/>
    <xf numFmtId="0" fontId="59" fillId="85" borderId="0" applyNumberFormat="0" applyBorder="0" applyAlignment="0" applyProtection="0"/>
    <xf numFmtId="0" fontId="59" fillId="31" borderId="0" applyNumberFormat="0" applyBorder="0" applyAlignment="0" applyProtection="0"/>
    <xf numFmtId="0" fontId="59" fillId="86" borderId="0" applyNumberFormat="0" applyBorder="0" applyAlignment="0" applyProtection="0"/>
    <xf numFmtId="0" fontId="59" fillId="82" borderId="0" applyNumberFormat="0" applyBorder="0" applyAlignment="0" applyProtection="0"/>
    <xf numFmtId="0" fontId="59" fillId="83" borderId="0" applyNumberFormat="0" applyBorder="0" applyAlignment="0" applyProtection="0"/>
    <xf numFmtId="0" fontId="59" fillId="87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88" borderId="25" applyNumberFormat="0" applyAlignment="0" applyProtection="0"/>
    <xf numFmtId="0" fontId="62" fillId="0" borderId="7" applyNumberFormat="0" applyFill="0" applyAlignment="0" applyProtection="0"/>
    <xf numFmtId="0" fontId="63" fillId="88" borderId="30">
      <alignment horizontal="center" vertical="center"/>
    </xf>
    <xf numFmtId="0" fontId="63" fillId="88" borderId="30">
      <alignment horizontal="center" vertical="center"/>
    </xf>
    <xf numFmtId="0" fontId="63" fillId="88" borderId="30">
      <alignment horizontal="center" vertical="center"/>
    </xf>
    <xf numFmtId="49" fontId="64" fillId="76" borderId="31">
      <alignment horizontal="center" vertical="center" wrapText="1"/>
    </xf>
    <xf numFmtId="49" fontId="64" fillId="89" borderId="31">
      <alignment horizontal="center" vertical="center" wrapText="1"/>
    </xf>
    <xf numFmtId="49" fontId="64" fillId="87" borderId="32">
      <alignment horizontal="center" vertical="center" wrapText="1"/>
    </xf>
    <xf numFmtId="49" fontId="64" fillId="90" borderId="32">
      <alignment horizontal="center" vertical="center" wrapText="1"/>
    </xf>
    <xf numFmtId="49" fontId="64" fillId="91" borderId="32">
      <alignment horizontal="center" vertical="center" wrapText="1"/>
    </xf>
    <xf numFmtId="49" fontId="64" fillId="92" borderId="32">
      <alignment horizontal="center" vertical="center" wrapText="1"/>
    </xf>
    <xf numFmtId="49" fontId="64" fillId="93" borderId="32">
      <alignment horizontal="center" vertical="center" wrapText="1"/>
    </xf>
    <xf numFmtId="49" fontId="64" fillId="89" borderId="32">
      <alignment horizontal="center" vertical="center" wrapText="1"/>
    </xf>
    <xf numFmtId="49" fontId="64" fillId="92" borderId="33">
      <alignment horizontal="center" vertical="center" wrapText="1"/>
    </xf>
    <xf numFmtId="49" fontId="64" fillId="93" borderId="34">
      <alignment horizontal="center" vertical="center" wrapText="1"/>
    </xf>
    <xf numFmtId="49" fontId="64" fillId="89" borderId="35">
      <alignment horizontal="center" vertical="center" wrapText="1"/>
    </xf>
    <xf numFmtId="49" fontId="64" fillId="87" borderId="33">
      <alignment horizontal="center" vertical="center" wrapText="1"/>
    </xf>
    <xf numFmtId="49" fontId="64" fillId="90" borderId="34">
      <alignment horizontal="center" vertical="center" wrapText="1"/>
    </xf>
    <xf numFmtId="49" fontId="64" fillId="91" borderId="35">
      <alignment horizontal="center" vertical="center" wrapText="1"/>
    </xf>
    <xf numFmtId="49" fontId="64" fillId="76" borderId="36">
      <alignment horizontal="center" vertical="center" wrapText="1"/>
    </xf>
    <xf numFmtId="49" fontId="64" fillId="89" borderId="37">
      <alignment horizontal="center" vertical="center" wrapText="1"/>
    </xf>
    <xf numFmtId="49" fontId="64" fillId="76" borderId="38">
      <alignment horizontal="center" vertical="center" wrapText="1"/>
    </xf>
    <xf numFmtId="0" fontId="65" fillId="85" borderId="39">
      <alignment horizontal="left" vertical="center"/>
    </xf>
    <xf numFmtId="0" fontId="65" fillId="85" borderId="40">
      <alignment horizontal="left" vertical="center"/>
    </xf>
    <xf numFmtId="0" fontId="65" fillId="85" borderId="39">
      <alignment horizontal="left" vertical="center"/>
    </xf>
    <xf numFmtId="0" fontId="66" fillId="94" borderId="41">
      <alignment horizontal="center" vertical="center"/>
    </xf>
    <xf numFmtId="0" fontId="66" fillId="94" borderId="41">
      <alignment horizontal="center" vertical="center"/>
    </xf>
    <xf numFmtId="0" fontId="67" fillId="95" borderId="42">
      <alignment horizontal="left" vertical="top" wrapText="1"/>
    </xf>
    <xf numFmtId="0" fontId="67" fillId="95" borderId="42">
      <alignment horizontal="left" vertical="top" wrapText="1"/>
    </xf>
    <xf numFmtId="0" fontId="67" fillId="95" borderId="42">
      <alignment horizontal="left" vertical="top" wrapText="1"/>
    </xf>
    <xf numFmtId="49" fontId="64" fillId="96" borderId="43">
      <alignment vertical="center" wrapText="1"/>
    </xf>
    <xf numFmtId="49" fontId="64" fillId="96" borderId="43">
      <alignment vertical="center" wrapText="1"/>
    </xf>
    <xf numFmtId="49" fontId="64" fillId="96" borderId="43">
      <alignment vertical="center" wrapText="1"/>
    </xf>
    <xf numFmtId="49" fontId="64" fillId="97" borderId="43">
      <alignment wrapText="1"/>
    </xf>
    <xf numFmtId="49" fontId="64" fillId="97" borderId="43">
      <alignment wrapText="1"/>
    </xf>
    <xf numFmtId="49" fontId="64" fillId="98" borderId="44">
      <alignment wrapText="1"/>
    </xf>
    <xf numFmtId="49" fontId="64" fillId="98" borderId="44">
      <alignment wrapText="1"/>
    </xf>
    <xf numFmtId="49" fontId="64" fillId="99" borderId="43">
      <alignment vertical="center" wrapText="1"/>
    </xf>
    <xf numFmtId="49" fontId="64" fillId="100" borderId="43">
      <alignment vertical="center" wrapText="1"/>
    </xf>
    <xf numFmtId="49" fontId="64" fillId="101" borderId="43">
      <alignment vertical="center" wrapText="1"/>
    </xf>
    <xf numFmtId="49" fontId="64" fillId="102" borderId="43">
      <alignment wrapText="1"/>
    </xf>
    <xf numFmtId="49" fontId="64" fillId="102" borderId="43">
      <alignment wrapText="1"/>
    </xf>
    <xf numFmtId="49" fontId="64" fillId="100" borderId="43">
      <alignment wrapText="1"/>
    </xf>
    <xf numFmtId="49" fontId="64" fillId="86" borderId="43">
      <alignment vertical="center" wrapText="1"/>
    </xf>
    <xf numFmtId="49" fontId="64" fillId="103" borderId="43">
      <alignment vertical="center" wrapText="1"/>
    </xf>
    <xf numFmtId="49" fontId="64" fillId="104" borderId="43">
      <alignment vertical="center" wrapText="1"/>
    </xf>
    <xf numFmtId="49" fontId="64" fillId="99" borderId="43">
      <alignment vertical="center" wrapText="1"/>
    </xf>
    <xf numFmtId="49" fontId="64" fillId="80" borderId="43">
      <alignment vertical="center" wrapText="1"/>
    </xf>
    <xf numFmtId="49" fontId="64" fillId="77" borderId="45">
      <alignment vertical="center" wrapText="1"/>
    </xf>
    <xf numFmtId="49" fontId="64" fillId="100" borderId="45">
      <alignment vertical="center" wrapText="1"/>
    </xf>
    <xf numFmtId="49" fontId="64" fillId="105" borderId="45">
      <alignment vertical="center" wrapText="1"/>
    </xf>
    <xf numFmtId="49" fontId="68" fillId="75" borderId="46">
      <alignment vertical="center" wrapText="1" shrinkToFit="1"/>
    </xf>
    <xf numFmtId="49" fontId="69" fillId="75" borderId="46">
      <alignment vertical="center" wrapText="1" shrinkToFit="1"/>
    </xf>
    <xf numFmtId="49" fontId="70" fillId="75" borderId="46">
      <alignment vertical="center" wrapText="1" shrinkToFit="1"/>
    </xf>
    <xf numFmtId="49" fontId="71" fillId="75" borderId="46">
      <alignment vertical="center" wrapText="1"/>
    </xf>
    <xf numFmtId="49" fontId="71" fillId="75" borderId="46">
      <alignment vertical="center" wrapText="1"/>
    </xf>
    <xf numFmtId="49" fontId="64" fillId="73" borderId="46">
      <alignment vertical="center" wrapText="1"/>
    </xf>
    <xf numFmtId="49" fontId="64" fillId="73" borderId="46">
      <alignment vertical="center" wrapText="1"/>
    </xf>
    <xf numFmtId="49" fontId="64" fillId="73" borderId="46">
      <alignment vertical="center" wrapText="1"/>
    </xf>
    <xf numFmtId="49" fontId="71" fillId="106" borderId="46">
      <alignment vertical="center" wrapText="1" shrinkToFit="1"/>
    </xf>
    <xf numFmtId="49" fontId="71" fillId="106" borderId="46">
      <alignment vertical="center" wrapText="1" shrinkToFit="1"/>
    </xf>
    <xf numFmtId="49" fontId="71" fillId="107" borderId="46">
      <alignment vertical="center" wrapText="1" shrinkToFit="1"/>
    </xf>
    <xf numFmtId="49" fontId="64" fillId="108" borderId="46">
      <alignment vertical="center" wrapText="1"/>
    </xf>
    <xf numFmtId="49" fontId="64" fillId="108" borderId="46">
      <alignment vertical="center" wrapText="1"/>
    </xf>
    <xf numFmtId="49" fontId="64" fillId="109" borderId="46">
      <alignment vertical="center" wrapText="1"/>
    </xf>
    <xf numFmtId="49" fontId="72" fillId="91" borderId="47">
      <alignment vertical="center" wrapText="1"/>
    </xf>
    <xf numFmtId="49" fontId="72" fillId="99" borderId="47">
      <alignment vertical="center" wrapText="1"/>
    </xf>
    <xf numFmtId="49" fontId="72" fillId="99" borderId="47">
      <alignment vertical="center" wrapText="1"/>
    </xf>
    <xf numFmtId="0" fontId="73" fillId="82" borderId="48">
      <alignment horizontal="left" vertical="center" wrapText="1"/>
    </xf>
    <xf numFmtId="0" fontId="73" fillId="82" borderId="48">
      <alignment horizontal="left" vertical="center" wrapText="1"/>
    </xf>
    <xf numFmtId="49" fontId="64" fillId="110" borderId="49">
      <alignment vertical="center" wrapText="1"/>
    </xf>
    <xf numFmtId="49" fontId="64" fillId="84" borderId="49">
      <alignment vertical="center" wrapText="1"/>
    </xf>
    <xf numFmtId="49" fontId="64" fillId="111" borderId="49">
      <alignment vertical="center" wrapText="1"/>
    </xf>
    <xf numFmtId="49" fontId="64" fillId="84" borderId="49">
      <alignment vertical="center" wrapText="1"/>
    </xf>
    <xf numFmtId="49" fontId="64" fillId="109" borderId="49">
      <alignment vertical="center" wrapText="1"/>
    </xf>
    <xf numFmtId="49" fontId="64" fillId="93" borderId="49">
      <alignment vertical="center" wrapText="1"/>
    </xf>
    <xf numFmtId="49" fontId="64" fillId="112" borderId="49">
      <alignment vertical="center" wrapText="1"/>
    </xf>
    <xf numFmtId="49" fontId="64" fillId="80" borderId="49">
      <alignment vertical="center" wrapText="1"/>
    </xf>
    <xf numFmtId="49" fontId="64" fillId="80" borderId="49">
      <alignment vertical="center" wrapText="1"/>
    </xf>
    <xf numFmtId="49" fontId="64" fillId="113" borderId="49">
      <alignment vertical="center" wrapText="1"/>
    </xf>
    <xf numFmtId="49" fontId="64" fillId="84" borderId="49">
      <alignment vertical="center" wrapText="1"/>
    </xf>
    <xf numFmtId="49" fontId="64" fillId="114" borderId="49">
      <alignment vertical="center" wrapText="1"/>
    </xf>
    <xf numFmtId="49" fontId="64" fillId="114" borderId="49">
      <alignment vertical="center" wrapText="1"/>
    </xf>
    <xf numFmtId="49" fontId="64" fillId="113" borderId="49">
      <alignment vertical="center" wrapText="1"/>
    </xf>
    <xf numFmtId="49" fontId="14" fillId="78" borderId="50">
      <alignment vertical="top" wrapText="1"/>
    </xf>
    <xf numFmtId="49" fontId="14" fillId="78" borderId="51">
      <alignment vertical="top" wrapText="1"/>
    </xf>
    <xf numFmtId="0" fontId="14" fillId="94" borderId="26" applyNumberFormat="0" applyAlignment="0" applyProtection="0"/>
    <xf numFmtId="169" fontId="14" fillId="0" borderId="0" applyFill="0" applyBorder="0" applyAlignment="0" applyProtection="0"/>
    <xf numFmtId="169" fontId="14" fillId="0" borderId="0" applyFill="0" applyBorder="0" applyAlignment="0" applyProtection="0"/>
    <xf numFmtId="3" fontId="74" fillId="0" borderId="50">
      <alignment horizontal="right" vertical="top"/>
    </xf>
    <xf numFmtId="165" fontId="74" fillId="0" borderId="52"/>
    <xf numFmtId="165" fontId="75" fillId="0" borderId="53"/>
    <xf numFmtId="165" fontId="76" fillId="0" borderId="52"/>
    <xf numFmtId="165" fontId="77" fillId="0" borderId="53"/>
    <xf numFmtId="0" fontId="54" fillId="83" borderId="49">
      <alignment horizontal="center" vertical="top" wrapText="1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>
      <alignment horizontal="left" vertical="top"/>
    </xf>
    <xf numFmtId="0" fontId="81" fillId="73" borderId="25" applyNumberFormat="0" applyAlignment="0" applyProtection="0"/>
    <xf numFmtId="170" fontId="14" fillId="0" borderId="0" applyFill="0" applyBorder="0" applyAlignment="0" applyProtection="0"/>
    <xf numFmtId="170" fontId="14" fillId="0" borderId="0" applyFill="0" applyBorder="0" applyAlignment="0" applyProtection="0"/>
    <xf numFmtId="0" fontId="14" fillId="0" borderId="0"/>
    <xf numFmtId="165" fontId="14" fillId="0" borderId="0" applyFill="0" applyBorder="0" applyAlignment="0" applyProtection="0"/>
    <xf numFmtId="165" fontId="14" fillId="0" borderId="0" applyFill="0" applyBorder="0" applyAlignment="0" applyProtection="0"/>
    <xf numFmtId="3" fontId="14" fillId="0" borderId="0" applyFill="0" applyBorder="0" applyAlignment="0" applyProtection="0"/>
    <xf numFmtId="3" fontId="14" fillId="0" borderId="0" applyFill="0" applyBorder="0" applyAlignment="0" applyProtection="0"/>
    <xf numFmtId="0" fontId="82" fillId="75" borderId="0" applyNumberFormat="0" applyBorder="0" applyAlignment="0" applyProtection="0"/>
    <xf numFmtId="0" fontId="12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115" borderId="0" applyNumberFormat="0" applyBorder="0">
      <alignment horizontal="right"/>
      <protection locked="0"/>
    </xf>
    <xf numFmtId="0" fontId="84" fillId="115" borderId="0" applyNumberFormat="0" applyBorder="0">
      <alignment horizontal="right"/>
      <protection locked="0"/>
    </xf>
    <xf numFmtId="0" fontId="85" fillId="0" borderId="0"/>
    <xf numFmtId="0" fontId="86" fillId="115" borderId="0" applyNumberFormat="0" applyBorder="0">
      <alignment horizontal="right"/>
      <protection locked="0"/>
    </xf>
    <xf numFmtId="0" fontId="86" fillId="115" borderId="0" applyNumberFormat="0" applyBorder="0">
      <alignment horizontal="right"/>
      <protection locked="0"/>
    </xf>
    <xf numFmtId="0" fontId="87" fillId="115" borderId="0" applyNumberFormat="0" applyBorder="0">
      <alignment horizontal="right"/>
      <protection locked="0"/>
    </xf>
    <xf numFmtId="0" fontId="87" fillId="115" borderId="0" applyNumberFormat="0" applyBorder="0">
      <alignment horizontal="right"/>
      <protection locked="0"/>
    </xf>
    <xf numFmtId="0" fontId="88" fillId="115" borderId="0" applyNumberFormat="0" applyBorder="0">
      <alignment horizontal="right"/>
      <protection locked="0"/>
    </xf>
    <xf numFmtId="0" fontId="88" fillId="115" borderId="0" applyNumberFormat="0" applyBorder="0">
      <alignment horizontal="right"/>
      <protection locked="0"/>
    </xf>
    <xf numFmtId="182" fontId="14" fillId="0" borderId="0" applyFill="0" applyBorder="0" applyAlignment="0" applyProtection="0"/>
    <xf numFmtId="171" fontId="14" fillId="0" borderId="0" applyFill="0" applyBorder="0" applyAlignment="0" applyProtection="0"/>
    <xf numFmtId="171" fontId="14" fillId="0" borderId="0" applyFill="0" applyBorder="0" applyAlignment="0" applyProtection="0"/>
    <xf numFmtId="0" fontId="89" fillId="95" borderId="0" applyNumberFormat="0" applyBorder="0" applyAlignment="0" applyProtection="0"/>
    <xf numFmtId="0" fontId="14" fillId="0" borderId="0"/>
    <xf numFmtId="0" fontId="125" fillId="0" borderId="0"/>
    <xf numFmtId="172" fontId="90" fillId="0" borderId="0">
      <alignment horizontal="right"/>
    </xf>
    <xf numFmtId="0" fontId="91" fillId="70" borderId="0" applyNumberFormat="0" applyBorder="0" applyAlignment="0" applyProtection="0"/>
    <xf numFmtId="0" fontId="92" fillId="88" borderId="54" applyNumberFormat="0" applyAlignment="0" applyProtection="0"/>
    <xf numFmtId="0" fontId="93" fillId="0" borderId="0">
      <alignment vertical="top" wrapText="1"/>
    </xf>
    <xf numFmtId="165" fontId="55" fillId="116" borderId="55">
      <alignment vertical="center"/>
    </xf>
    <xf numFmtId="165" fontId="55" fillId="111" borderId="55">
      <alignment vertical="center"/>
    </xf>
    <xf numFmtId="165" fontId="55" fillId="116" borderId="55">
      <alignment vertical="center"/>
    </xf>
    <xf numFmtId="4" fontId="55" fillId="116" borderId="55">
      <alignment vertical="center"/>
    </xf>
    <xf numFmtId="4" fontId="55" fillId="111" borderId="55">
      <alignment vertical="center"/>
    </xf>
    <xf numFmtId="4" fontId="55" fillId="116" borderId="55">
      <alignment vertical="center"/>
    </xf>
    <xf numFmtId="168" fontId="55" fillId="116" borderId="55">
      <alignment vertical="center"/>
    </xf>
    <xf numFmtId="168" fontId="55" fillId="111" borderId="55">
      <alignment vertical="center"/>
    </xf>
    <xf numFmtId="168" fontId="55" fillId="116" borderId="55">
      <alignment vertical="center"/>
    </xf>
    <xf numFmtId="173" fontId="55" fillId="116" borderId="55">
      <alignment vertical="center"/>
    </xf>
    <xf numFmtId="173" fontId="55" fillId="111" borderId="55">
      <alignment vertical="center"/>
    </xf>
    <xf numFmtId="173" fontId="55" fillId="116" borderId="55">
      <alignment vertical="center"/>
    </xf>
    <xf numFmtId="3" fontId="55" fillId="116" borderId="55">
      <alignment vertical="center"/>
    </xf>
    <xf numFmtId="3" fontId="55" fillId="111" borderId="55">
      <alignment vertical="center"/>
    </xf>
    <xf numFmtId="3" fontId="55" fillId="116" borderId="55">
      <alignment vertical="center"/>
    </xf>
    <xf numFmtId="174" fontId="94" fillId="116" borderId="55">
      <alignment vertical="center"/>
    </xf>
    <xf numFmtId="174" fontId="94" fillId="111" borderId="55">
      <alignment vertical="center"/>
    </xf>
    <xf numFmtId="174" fontId="94" fillId="116" borderId="55">
      <alignment vertical="center"/>
    </xf>
    <xf numFmtId="175" fontId="94" fillId="116" borderId="55">
      <alignment vertical="center"/>
    </xf>
    <xf numFmtId="175" fontId="94" fillId="111" borderId="55">
      <alignment vertical="center"/>
    </xf>
    <xf numFmtId="175" fontId="94" fillId="116" borderId="55">
      <alignment vertical="center"/>
    </xf>
    <xf numFmtId="176" fontId="94" fillId="116" borderId="55">
      <alignment vertical="center"/>
    </xf>
    <xf numFmtId="176" fontId="94" fillId="111" borderId="55">
      <alignment vertical="center"/>
    </xf>
    <xf numFmtId="176" fontId="94" fillId="116" borderId="55">
      <alignment vertical="center"/>
    </xf>
    <xf numFmtId="177" fontId="95" fillId="116" borderId="55">
      <alignment vertical="center"/>
    </xf>
    <xf numFmtId="177" fontId="95" fillId="111" borderId="55">
      <alignment vertical="center"/>
    </xf>
    <xf numFmtId="177" fontId="95" fillId="116" borderId="55">
      <alignment vertical="center"/>
    </xf>
    <xf numFmtId="178" fontId="95" fillId="116" borderId="55">
      <alignment vertical="center"/>
    </xf>
    <xf numFmtId="178" fontId="95" fillId="111" borderId="55">
      <alignment vertical="center"/>
    </xf>
    <xf numFmtId="178" fontId="95" fillId="116" borderId="55">
      <alignment vertical="center"/>
    </xf>
    <xf numFmtId="179" fontId="95" fillId="116" borderId="55">
      <alignment vertical="center"/>
    </xf>
    <xf numFmtId="179" fontId="95" fillId="111" borderId="55">
      <alignment vertical="center"/>
    </xf>
    <xf numFmtId="179" fontId="95" fillId="116" borderId="55">
      <alignment vertical="center"/>
    </xf>
    <xf numFmtId="166" fontId="96" fillId="116" borderId="55">
      <alignment vertical="center"/>
    </xf>
    <xf numFmtId="166" fontId="97" fillId="111" borderId="55">
      <alignment vertical="center"/>
    </xf>
    <xf numFmtId="166" fontId="98" fillId="116" borderId="55">
      <alignment vertical="center"/>
    </xf>
    <xf numFmtId="180" fontId="96" fillId="116" borderId="55">
      <alignment vertical="center"/>
    </xf>
    <xf numFmtId="180" fontId="97" fillId="111" borderId="55">
      <alignment vertical="center"/>
    </xf>
    <xf numFmtId="180" fontId="98" fillId="116" borderId="55">
      <alignment vertical="center"/>
    </xf>
    <xf numFmtId="181" fontId="96" fillId="116" borderId="55">
      <alignment vertical="center"/>
    </xf>
    <xf numFmtId="181" fontId="97" fillId="111" borderId="55">
      <alignment vertical="center"/>
    </xf>
    <xf numFmtId="181" fontId="98" fillId="116" borderId="55">
      <alignment vertical="center"/>
    </xf>
    <xf numFmtId="0" fontId="99" fillId="116" borderId="55">
      <alignment vertical="center"/>
    </xf>
    <xf numFmtId="0" fontId="100" fillId="111" borderId="55">
      <alignment vertical="center"/>
    </xf>
    <xf numFmtId="0" fontId="99" fillId="116" borderId="55">
      <alignment vertical="center"/>
    </xf>
    <xf numFmtId="0" fontId="101" fillId="116" borderId="55">
      <alignment horizontal="left" vertical="center"/>
    </xf>
    <xf numFmtId="0" fontId="101" fillId="111" borderId="55">
      <alignment horizontal="left" vertical="center"/>
    </xf>
    <xf numFmtId="0" fontId="101" fillId="116" borderId="55">
      <alignment horizontal="left" vertical="center"/>
    </xf>
    <xf numFmtId="165" fontId="56" fillId="107" borderId="55">
      <alignment vertical="center"/>
    </xf>
    <xf numFmtId="165" fontId="56" fillId="117" borderId="55">
      <alignment vertical="center"/>
    </xf>
    <xf numFmtId="165" fontId="56" fillId="118" borderId="55">
      <alignment vertical="center"/>
    </xf>
    <xf numFmtId="4" fontId="56" fillId="107" borderId="55">
      <alignment vertical="center"/>
    </xf>
    <xf numFmtId="4" fontId="56" fillId="117" borderId="55">
      <alignment vertical="center"/>
    </xf>
    <xf numFmtId="4" fontId="56" fillId="118" borderId="55">
      <alignment vertical="center"/>
    </xf>
    <xf numFmtId="168" fontId="56" fillId="107" borderId="55">
      <alignment vertical="center"/>
    </xf>
    <xf numFmtId="168" fontId="56" fillId="117" borderId="55">
      <alignment vertical="center"/>
    </xf>
    <xf numFmtId="168" fontId="56" fillId="118" borderId="55">
      <alignment vertical="center"/>
    </xf>
    <xf numFmtId="173" fontId="56" fillId="107" borderId="55">
      <alignment vertical="center"/>
    </xf>
    <xf numFmtId="173" fontId="56" fillId="117" borderId="55">
      <alignment vertical="center"/>
    </xf>
    <xf numFmtId="173" fontId="56" fillId="118" borderId="55">
      <alignment vertical="center"/>
    </xf>
    <xf numFmtId="3" fontId="56" fillId="107" borderId="55">
      <alignment vertical="center"/>
    </xf>
    <xf numFmtId="3" fontId="56" fillId="117" borderId="55">
      <alignment vertical="center"/>
    </xf>
    <xf numFmtId="3" fontId="56" fillId="118" borderId="55">
      <alignment vertical="center"/>
    </xf>
    <xf numFmtId="174" fontId="102" fillId="107" borderId="55">
      <alignment vertical="center"/>
    </xf>
    <xf numFmtId="174" fontId="102" fillId="117" borderId="55">
      <alignment vertical="center"/>
    </xf>
    <xf numFmtId="174" fontId="102" fillId="118" borderId="55">
      <alignment vertical="center"/>
    </xf>
    <xf numFmtId="175" fontId="102" fillId="107" borderId="55">
      <alignment vertical="center"/>
    </xf>
    <xf numFmtId="175" fontId="102" fillId="117" borderId="55">
      <alignment vertical="center"/>
    </xf>
    <xf numFmtId="175" fontId="102" fillId="118" borderId="55">
      <alignment vertical="center"/>
    </xf>
    <xf numFmtId="176" fontId="102" fillId="107" borderId="55">
      <alignment vertical="center"/>
    </xf>
    <xf numFmtId="176" fontId="102" fillId="117" borderId="55">
      <alignment vertical="center"/>
    </xf>
    <xf numFmtId="176" fontId="102" fillId="118" borderId="55">
      <alignment vertical="center"/>
    </xf>
    <xf numFmtId="177" fontId="103" fillId="107" borderId="55">
      <alignment vertical="center"/>
    </xf>
    <xf numFmtId="177" fontId="103" fillId="117" borderId="55">
      <alignment vertical="center"/>
    </xf>
    <xf numFmtId="177" fontId="103" fillId="118" borderId="55">
      <alignment vertical="center"/>
    </xf>
    <xf numFmtId="178" fontId="103" fillId="107" borderId="55">
      <alignment vertical="center"/>
    </xf>
    <xf numFmtId="178" fontId="103" fillId="117" borderId="55">
      <alignment vertical="center"/>
    </xf>
    <xf numFmtId="178" fontId="103" fillId="118" borderId="55">
      <alignment vertical="center"/>
    </xf>
    <xf numFmtId="179" fontId="103" fillId="107" borderId="55">
      <alignment vertical="center"/>
    </xf>
    <xf numFmtId="179" fontId="103" fillId="117" borderId="55">
      <alignment vertical="center"/>
    </xf>
    <xf numFmtId="179" fontId="103" fillId="118" borderId="55">
      <alignment vertical="center"/>
    </xf>
    <xf numFmtId="166" fontId="104" fillId="107" borderId="55">
      <alignment vertical="center"/>
    </xf>
    <xf numFmtId="166" fontId="105" fillId="117" borderId="55">
      <alignment vertical="center"/>
    </xf>
    <xf numFmtId="166" fontId="106" fillId="118" borderId="55">
      <alignment vertical="center"/>
    </xf>
    <xf numFmtId="180" fontId="104" fillId="107" borderId="55">
      <alignment vertical="center"/>
    </xf>
    <xf numFmtId="180" fontId="105" fillId="117" borderId="55">
      <alignment vertical="center"/>
    </xf>
    <xf numFmtId="180" fontId="106" fillId="118" borderId="55">
      <alignment vertical="center"/>
    </xf>
    <xf numFmtId="181" fontId="104" fillId="107" borderId="55">
      <alignment vertical="center"/>
    </xf>
    <xf numFmtId="181" fontId="105" fillId="117" borderId="55">
      <alignment vertical="center"/>
    </xf>
    <xf numFmtId="181" fontId="106" fillId="118" borderId="55">
      <alignment vertical="center"/>
    </xf>
    <xf numFmtId="0" fontId="107" fillId="107" borderId="55">
      <alignment vertical="center"/>
    </xf>
    <xf numFmtId="0" fontId="108" fillId="117" borderId="55">
      <alignment vertical="center"/>
    </xf>
    <xf numFmtId="0" fontId="107" fillId="118" borderId="55">
      <alignment vertical="center"/>
    </xf>
    <xf numFmtId="0" fontId="109" fillId="107" borderId="55">
      <alignment horizontal="left" vertical="center"/>
    </xf>
    <xf numFmtId="0" fontId="109" fillId="117" borderId="55">
      <alignment horizontal="left" vertical="center"/>
    </xf>
    <xf numFmtId="0" fontId="109" fillId="118" borderId="55">
      <alignment horizontal="left" vertical="center"/>
    </xf>
    <xf numFmtId="165" fontId="55" fillId="101" borderId="29">
      <alignment vertical="center"/>
    </xf>
    <xf numFmtId="165" fontId="55" fillId="101" borderId="29">
      <alignment vertical="center"/>
    </xf>
    <xf numFmtId="165" fontId="55" fillId="102" borderId="29">
      <alignment vertical="center"/>
    </xf>
    <xf numFmtId="4" fontId="55" fillId="101" borderId="29">
      <alignment vertical="center"/>
    </xf>
    <xf numFmtId="4" fontId="55" fillId="101" borderId="29">
      <alignment vertical="center"/>
    </xf>
    <xf numFmtId="4" fontId="55" fillId="102" borderId="29">
      <alignment vertical="center"/>
    </xf>
    <xf numFmtId="168" fontId="55" fillId="101" borderId="29">
      <alignment vertical="center"/>
    </xf>
    <xf numFmtId="168" fontId="55" fillId="101" borderId="29">
      <alignment vertical="center"/>
    </xf>
    <xf numFmtId="168" fontId="55" fillId="102" borderId="29">
      <alignment vertical="center"/>
    </xf>
    <xf numFmtId="173" fontId="55" fillId="101" borderId="29">
      <alignment vertical="center"/>
    </xf>
    <xf numFmtId="173" fontId="55" fillId="101" borderId="29">
      <alignment vertical="center"/>
    </xf>
    <xf numFmtId="173" fontId="55" fillId="102" borderId="29">
      <alignment vertical="center"/>
    </xf>
    <xf numFmtId="3" fontId="55" fillId="101" borderId="29">
      <alignment vertical="center"/>
    </xf>
    <xf numFmtId="3" fontId="55" fillId="101" borderId="29">
      <alignment vertical="center"/>
    </xf>
    <xf numFmtId="3" fontId="55" fillId="102" borderId="29">
      <alignment vertical="center"/>
    </xf>
    <xf numFmtId="174" fontId="94" fillId="101" borderId="29">
      <alignment vertical="center"/>
    </xf>
    <xf numFmtId="174" fontId="94" fillId="101" borderId="29">
      <alignment vertical="center"/>
    </xf>
    <xf numFmtId="174" fontId="94" fillId="102" borderId="29">
      <alignment vertical="center"/>
    </xf>
    <xf numFmtId="175" fontId="94" fillId="101" borderId="29">
      <alignment vertical="center"/>
    </xf>
    <xf numFmtId="175" fontId="94" fillId="101" borderId="29">
      <alignment vertical="center"/>
    </xf>
    <xf numFmtId="175" fontId="94" fillId="102" borderId="29">
      <alignment vertical="center"/>
    </xf>
    <xf numFmtId="176" fontId="94" fillId="101" borderId="29">
      <alignment vertical="center"/>
    </xf>
    <xf numFmtId="176" fontId="94" fillId="101" borderId="29">
      <alignment vertical="center"/>
    </xf>
    <xf numFmtId="176" fontId="94" fillId="102" borderId="29">
      <alignment vertical="center"/>
    </xf>
    <xf numFmtId="177" fontId="95" fillId="101" borderId="29">
      <alignment vertical="center"/>
    </xf>
    <xf numFmtId="177" fontId="95" fillId="101" borderId="29">
      <alignment vertical="center"/>
    </xf>
    <xf numFmtId="177" fontId="95" fillId="102" borderId="29">
      <alignment vertical="center"/>
    </xf>
    <xf numFmtId="178" fontId="95" fillId="101" borderId="29">
      <alignment vertical="center"/>
    </xf>
    <xf numFmtId="178" fontId="95" fillId="101" borderId="29">
      <alignment vertical="center"/>
    </xf>
    <xf numFmtId="178" fontId="95" fillId="102" borderId="29">
      <alignment vertical="center"/>
    </xf>
    <xf numFmtId="179" fontId="95" fillId="101" borderId="29">
      <alignment vertical="center"/>
    </xf>
    <xf numFmtId="179" fontId="95" fillId="101" borderId="29">
      <alignment vertical="center"/>
    </xf>
    <xf numFmtId="179" fontId="95" fillId="102" borderId="29">
      <alignment vertical="center"/>
    </xf>
    <xf numFmtId="166" fontId="96" fillId="101" borderId="29">
      <alignment vertical="center"/>
    </xf>
    <xf numFmtId="166" fontId="97" fillId="101" borderId="29">
      <alignment vertical="center"/>
    </xf>
    <xf numFmtId="166" fontId="98" fillId="102" borderId="29">
      <alignment vertical="center"/>
    </xf>
    <xf numFmtId="180" fontId="96" fillId="101" borderId="29">
      <alignment vertical="center"/>
    </xf>
    <xf numFmtId="180" fontId="97" fillId="101" borderId="29">
      <alignment vertical="center"/>
    </xf>
    <xf numFmtId="180" fontId="98" fillId="102" borderId="29">
      <alignment vertical="center"/>
    </xf>
    <xf numFmtId="181" fontId="96" fillId="101" borderId="29">
      <alignment vertical="center"/>
    </xf>
    <xf numFmtId="181" fontId="97" fillId="101" borderId="29">
      <alignment vertical="center"/>
    </xf>
    <xf numFmtId="181" fontId="98" fillId="102" borderId="29">
      <alignment vertical="center"/>
    </xf>
    <xf numFmtId="0" fontId="99" fillId="101" borderId="29">
      <alignment vertical="center"/>
    </xf>
    <xf numFmtId="0" fontId="100" fillId="101" borderId="29">
      <alignment vertical="center"/>
    </xf>
    <xf numFmtId="0" fontId="99" fillId="102" borderId="29">
      <alignment vertical="center"/>
    </xf>
    <xf numFmtId="0" fontId="101" fillId="101" borderId="29">
      <alignment horizontal="left" vertical="center"/>
    </xf>
    <xf numFmtId="0" fontId="101" fillId="101" borderId="29">
      <alignment horizontal="left" vertical="center"/>
    </xf>
    <xf numFmtId="0" fontId="101" fillId="102" borderId="29">
      <alignment horizontal="left" vertical="center"/>
    </xf>
    <xf numFmtId="165" fontId="56" fillId="118" borderId="29">
      <alignment vertical="center"/>
    </xf>
    <xf numFmtId="165" fontId="56" fillId="105" borderId="29">
      <alignment vertical="center"/>
    </xf>
    <xf numFmtId="165" fontId="56" fillId="77" borderId="29">
      <alignment vertical="center"/>
    </xf>
    <xf numFmtId="4" fontId="56" fillId="118" borderId="29">
      <alignment vertical="center"/>
    </xf>
    <xf numFmtId="4" fontId="56" fillId="105" borderId="29">
      <alignment vertical="center"/>
    </xf>
    <xf numFmtId="4" fontId="56" fillId="77" borderId="29">
      <alignment vertical="center"/>
    </xf>
    <xf numFmtId="168" fontId="56" fillId="118" borderId="29">
      <alignment vertical="center"/>
    </xf>
    <xf numFmtId="168" fontId="56" fillId="105" borderId="29">
      <alignment vertical="center"/>
    </xf>
    <xf numFmtId="168" fontId="56" fillId="77" borderId="29">
      <alignment vertical="center"/>
    </xf>
    <xf numFmtId="173" fontId="56" fillId="118" borderId="29">
      <alignment vertical="center"/>
    </xf>
    <xf numFmtId="173" fontId="56" fillId="105" borderId="29">
      <alignment vertical="center"/>
    </xf>
    <xf numFmtId="173" fontId="56" fillId="77" borderId="29">
      <alignment vertical="center"/>
    </xf>
    <xf numFmtId="3" fontId="56" fillId="118" borderId="29">
      <alignment vertical="center"/>
    </xf>
    <xf numFmtId="3" fontId="56" fillId="105" borderId="29">
      <alignment vertical="center"/>
    </xf>
    <xf numFmtId="3" fontId="56" fillId="77" borderId="29">
      <alignment vertical="center"/>
    </xf>
    <xf numFmtId="174" fontId="102" fillId="118" borderId="29">
      <alignment vertical="center"/>
    </xf>
    <xf numFmtId="174" fontId="102" fillId="105" borderId="29">
      <alignment vertical="center"/>
    </xf>
    <xf numFmtId="174" fontId="102" fillId="77" borderId="29">
      <alignment vertical="center"/>
    </xf>
    <xf numFmtId="175" fontId="102" fillId="118" borderId="29">
      <alignment vertical="center"/>
    </xf>
    <xf numFmtId="175" fontId="102" fillId="105" borderId="29">
      <alignment vertical="center"/>
    </xf>
    <xf numFmtId="175" fontId="102" fillId="77" borderId="29">
      <alignment vertical="center"/>
    </xf>
    <xf numFmtId="176" fontId="102" fillId="118" borderId="29">
      <alignment vertical="center"/>
    </xf>
    <xf numFmtId="176" fontId="102" fillId="105" borderId="29">
      <alignment vertical="center"/>
    </xf>
    <xf numFmtId="176" fontId="102" fillId="77" borderId="29">
      <alignment vertical="center"/>
    </xf>
    <xf numFmtId="177" fontId="103" fillId="118" borderId="29">
      <alignment vertical="center"/>
    </xf>
    <xf numFmtId="177" fontId="103" fillId="105" borderId="29">
      <alignment vertical="center"/>
    </xf>
    <xf numFmtId="177" fontId="103" fillId="77" borderId="29">
      <alignment vertical="center"/>
    </xf>
    <xf numFmtId="178" fontId="103" fillId="118" borderId="29">
      <alignment vertical="center"/>
    </xf>
    <xf numFmtId="178" fontId="103" fillId="105" borderId="29">
      <alignment vertical="center"/>
    </xf>
    <xf numFmtId="178" fontId="103" fillId="77" borderId="29">
      <alignment vertical="center"/>
    </xf>
    <xf numFmtId="179" fontId="103" fillId="118" borderId="29">
      <alignment vertical="center"/>
    </xf>
    <xf numFmtId="179" fontId="103" fillId="105" borderId="29">
      <alignment vertical="center"/>
    </xf>
    <xf numFmtId="179" fontId="103" fillId="77" borderId="29">
      <alignment vertical="center"/>
    </xf>
    <xf numFmtId="166" fontId="104" fillId="118" borderId="29">
      <alignment vertical="center"/>
    </xf>
    <xf numFmtId="166" fontId="105" fillId="105" borderId="29">
      <alignment vertical="center"/>
    </xf>
    <xf numFmtId="166" fontId="106" fillId="77" borderId="29">
      <alignment vertical="center"/>
    </xf>
    <xf numFmtId="180" fontId="104" fillId="118" borderId="29">
      <alignment vertical="center"/>
    </xf>
    <xf numFmtId="180" fontId="105" fillId="105" borderId="29">
      <alignment vertical="center"/>
    </xf>
    <xf numFmtId="180" fontId="106" fillId="77" borderId="29">
      <alignment vertical="center"/>
    </xf>
    <xf numFmtId="181" fontId="104" fillId="118" borderId="29">
      <alignment vertical="center"/>
    </xf>
    <xf numFmtId="181" fontId="105" fillId="105" borderId="29">
      <alignment vertical="center"/>
    </xf>
    <xf numFmtId="181" fontId="106" fillId="77" borderId="29">
      <alignment vertical="center"/>
    </xf>
    <xf numFmtId="0" fontId="107" fillId="118" borderId="29">
      <alignment vertical="center"/>
    </xf>
    <xf numFmtId="0" fontId="108" fillId="105" borderId="29">
      <alignment vertical="center"/>
    </xf>
    <xf numFmtId="0" fontId="107" fillId="77" borderId="29">
      <alignment vertical="center"/>
    </xf>
    <xf numFmtId="0" fontId="109" fillId="118" borderId="29">
      <alignment horizontal="left" vertical="center"/>
    </xf>
    <xf numFmtId="0" fontId="109" fillId="105" borderId="29">
      <alignment horizontal="left" vertical="center"/>
    </xf>
    <xf numFmtId="0" fontId="109" fillId="77" borderId="29">
      <alignment horizontal="left" vertical="center"/>
    </xf>
    <xf numFmtId="0" fontId="14" fillId="119" borderId="0" applyBorder="0">
      <alignment horizontal="left" vertical="center"/>
    </xf>
    <xf numFmtId="0" fontId="14" fillId="86" borderId="0" applyBorder="0">
      <alignment horizontal="left" vertical="center"/>
    </xf>
    <xf numFmtId="0" fontId="14" fillId="120" borderId="0" applyBorder="0">
      <alignment horizontal="left" vertical="center"/>
    </xf>
    <xf numFmtId="49" fontId="14" fillId="73" borderId="49">
      <alignment vertical="center" wrapText="1"/>
    </xf>
    <xf numFmtId="49" fontId="14" fillId="73" borderId="49">
      <alignment vertical="center" wrapText="1"/>
    </xf>
    <xf numFmtId="49" fontId="14" fillId="73" borderId="49">
      <alignment vertical="center" wrapText="1"/>
    </xf>
    <xf numFmtId="0" fontId="14" fillId="83" borderId="49">
      <alignment horizontal="left" vertical="center" wrapText="1"/>
    </xf>
    <xf numFmtId="0" fontId="14" fillId="83" borderId="49">
      <alignment horizontal="left" vertical="center" wrapText="1"/>
    </xf>
    <xf numFmtId="0" fontId="14" fillId="83" borderId="49">
      <alignment horizontal="left" vertical="center" wrapText="1"/>
    </xf>
    <xf numFmtId="0" fontId="54" fillId="83" borderId="49">
      <alignment horizontal="left" vertical="center" wrapText="1"/>
    </xf>
    <xf numFmtId="0" fontId="54" fillId="83" borderId="49">
      <alignment horizontal="left" vertical="center" wrapText="1"/>
    </xf>
    <xf numFmtId="0" fontId="54" fillId="83" borderId="49">
      <alignment horizontal="left" vertical="center" wrapText="1"/>
    </xf>
    <xf numFmtId="0" fontId="14" fillId="121" borderId="49">
      <alignment horizontal="left" vertical="center" wrapText="1"/>
    </xf>
    <xf numFmtId="0" fontId="14" fillId="121" borderId="49">
      <alignment horizontal="left" vertical="center" wrapText="1"/>
    </xf>
    <xf numFmtId="0" fontId="14" fillId="92" borderId="49">
      <alignment horizontal="left" vertical="center" wrapText="1"/>
    </xf>
    <xf numFmtId="0" fontId="110" fillId="122" borderId="49">
      <alignment horizontal="left" vertical="center" wrapText="1"/>
    </xf>
    <xf numFmtId="0" fontId="110" fillId="120" borderId="49">
      <alignment horizontal="left" vertical="center" wrapText="1"/>
    </xf>
    <xf numFmtId="0" fontId="110" fillId="123" borderId="49">
      <alignment horizontal="left" vertical="center" wrapText="1"/>
    </xf>
    <xf numFmtId="49" fontId="111" fillId="106" borderId="56">
      <alignment vertical="center"/>
    </xf>
    <xf numFmtId="49" fontId="112" fillId="124" borderId="56">
      <alignment vertical="center"/>
    </xf>
    <xf numFmtId="49" fontId="111" fillId="106" borderId="56">
      <alignment vertical="center"/>
    </xf>
    <xf numFmtId="0" fontId="113" fillId="106" borderId="57">
      <alignment horizontal="left" vertical="center" wrapText="1"/>
    </xf>
    <xf numFmtId="0" fontId="113" fillId="124" borderId="57">
      <alignment horizontal="left" vertical="center" wrapText="1"/>
    </xf>
    <xf numFmtId="0" fontId="113" fillId="106" borderId="57">
      <alignment horizontal="left" vertical="center" wrapText="1"/>
    </xf>
    <xf numFmtId="49" fontId="14" fillId="82" borderId="58">
      <alignment vertical="center" wrapText="1"/>
    </xf>
    <xf numFmtId="49" fontId="14" fillId="82" borderId="58">
      <alignment vertical="center" wrapText="1"/>
    </xf>
    <xf numFmtId="0" fontId="14" fillId="110" borderId="49">
      <alignment horizontal="left" vertical="center" wrapText="1"/>
    </xf>
    <xf numFmtId="0" fontId="14" fillId="84" borderId="49">
      <alignment horizontal="left" vertical="center" wrapText="1"/>
    </xf>
    <xf numFmtId="0" fontId="14" fillId="111" borderId="49">
      <alignment horizontal="left" vertical="center" wrapText="1"/>
    </xf>
    <xf numFmtId="0" fontId="14" fillId="84" borderId="49">
      <alignment horizontal="left" vertical="center" wrapText="1"/>
    </xf>
    <xf numFmtId="0" fontId="14" fillId="109" borderId="49">
      <alignment horizontal="left" vertical="center" wrapText="1"/>
    </xf>
    <xf numFmtId="0" fontId="14" fillId="93" borderId="49">
      <alignment horizontal="left" vertical="center" wrapText="1"/>
    </xf>
    <xf numFmtId="0" fontId="14" fillId="112" borderId="49">
      <alignment horizontal="left" vertical="center" wrapText="1"/>
    </xf>
    <xf numFmtId="0" fontId="14" fillId="80" borderId="49">
      <alignment horizontal="left" vertical="center" wrapText="1"/>
    </xf>
    <xf numFmtId="0" fontId="14" fillId="80" borderId="49">
      <alignment horizontal="left" vertical="center" wrapText="1"/>
    </xf>
    <xf numFmtId="0" fontId="14" fillId="113" borderId="49">
      <alignment horizontal="left" vertical="center" wrapText="1"/>
    </xf>
    <xf numFmtId="0" fontId="14" fillId="84" borderId="49">
      <alignment horizontal="left" vertical="center" wrapText="1"/>
    </xf>
    <xf numFmtId="0" fontId="14" fillId="114" borderId="49">
      <alignment horizontal="left" vertical="center" wrapText="1"/>
    </xf>
    <xf numFmtId="0" fontId="14" fillId="114" borderId="49">
      <alignment horizontal="left" vertical="center" wrapText="1"/>
    </xf>
    <xf numFmtId="0" fontId="14" fillId="113" borderId="49">
      <alignment horizontal="left" vertical="center" wrapText="1"/>
    </xf>
    <xf numFmtId="49" fontId="114" fillId="70" borderId="56">
      <alignment vertical="center"/>
    </xf>
    <xf numFmtId="49" fontId="114" fillId="70" borderId="56">
      <alignment vertical="center"/>
    </xf>
    <xf numFmtId="49" fontId="114" fillId="70" borderId="56">
      <alignment vertical="center"/>
    </xf>
    <xf numFmtId="0" fontId="113" fillId="70" borderId="57">
      <alignment horizontal="left" vertical="center" wrapText="1"/>
    </xf>
    <xf numFmtId="0" fontId="113" fillId="70" borderId="57">
      <alignment horizontal="left" vertical="center" wrapText="1"/>
    </xf>
    <xf numFmtId="0" fontId="113" fillId="70" borderId="57">
      <alignment horizontal="left" vertical="center" wrapText="1"/>
    </xf>
    <xf numFmtId="49" fontId="111" fillId="78" borderId="56">
      <alignment vertical="center"/>
    </xf>
    <xf numFmtId="49" fontId="112" fillId="77" borderId="56">
      <alignment vertical="center"/>
    </xf>
    <xf numFmtId="49" fontId="111" fillId="78" borderId="56">
      <alignment vertical="center"/>
    </xf>
    <xf numFmtId="0" fontId="113" fillId="78" borderId="57">
      <alignment horizontal="left" vertical="center" wrapText="1"/>
    </xf>
    <xf numFmtId="0" fontId="113" fillId="77" borderId="57">
      <alignment horizontal="left" vertical="center" wrapText="1"/>
    </xf>
    <xf numFmtId="0" fontId="113" fillId="78" borderId="57">
      <alignment horizontal="left" vertical="center" wrapText="1"/>
    </xf>
    <xf numFmtId="0" fontId="115" fillId="95" borderId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84" fillId="115" borderId="0" applyNumberFormat="0" applyBorder="0">
      <alignment horizontal="center"/>
      <protection locked="0"/>
    </xf>
    <xf numFmtId="0" fontId="84" fillId="115" borderId="0" applyNumberFormat="0" applyBorder="0">
      <alignment horizontal="center"/>
      <protection locked="0"/>
    </xf>
    <xf numFmtId="0" fontId="118" fillId="115" borderId="0" applyNumberFormat="0" applyBorder="0">
      <alignment horizontal="center"/>
      <protection locked="0"/>
    </xf>
    <xf numFmtId="0" fontId="118" fillId="115" borderId="0" applyNumberFormat="0" applyBorder="0">
      <alignment horizontal="center"/>
      <protection locked="0"/>
    </xf>
    <xf numFmtId="0" fontId="84" fillId="115" borderId="0" applyNumberFormat="0" applyBorder="0">
      <alignment horizontal="left"/>
      <protection locked="0"/>
    </xf>
    <xf numFmtId="0" fontId="84" fillId="115" borderId="0" applyNumberFormat="0" applyBorder="0">
      <alignment horizontal="left"/>
      <protection locked="0"/>
    </xf>
    <xf numFmtId="0" fontId="119" fillId="115" borderId="0" applyNumberFormat="0" applyBorder="0">
      <alignment horizontal="left"/>
      <protection locked="0"/>
    </xf>
    <xf numFmtId="0" fontId="119" fillId="115" borderId="0" applyNumberFormat="0" applyBorder="0">
      <alignment horizontal="left"/>
      <protection locked="0"/>
    </xf>
    <xf numFmtId="0" fontId="120" fillId="0" borderId="10" applyNumberFormat="0" applyFill="0" applyAlignment="0" applyProtection="0"/>
    <xf numFmtId="0" fontId="121" fillId="0" borderId="11" applyNumberFormat="0" applyFill="0" applyAlignment="0" applyProtection="0"/>
    <xf numFmtId="0" fontId="122" fillId="0" borderId="59" applyNumberFormat="0" applyFill="0" applyAlignment="0" applyProtection="0"/>
    <xf numFmtId="0" fontId="122" fillId="0" borderId="0" applyNumberFormat="0" applyFill="0" applyBorder="0" applyAlignment="0" applyProtection="0"/>
    <xf numFmtId="0" fontId="14" fillId="0" borderId="60" applyNumberFormat="0" applyFill="0" applyAlignment="0" applyProtection="0"/>
    <xf numFmtId="0" fontId="123" fillId="96" borderId="61" applyNumberFormat="0" applyAlignment="0" applyProtection="0"/>
    <xf numFmtId="2" fontId="14" fillId="0" borderId="0" applyFill="0" applyBorder="0" applyAlignment="0" applyProtection="0"/>
    <xf numFmtId="2" fontId="14" fillId="0" borderId="0" applyFill="0" applyBorder="0" applyAlignment="0" applyProtection="0"/>
    <xf numFmtId="0" fontId="52" fillId="0" borderId="0"/>
    <xf numFmtId="183" fontId="126" fillId="125" borderId="0" applyNumberFormat="0" applyBorder="0">
      <alignment horizontal="right"/>
      <protection locked="0"/>
    </xf>
    <xf numFmtId="183" fontId="84" fillId="126" borderId="0" applyNumberFormat="0" applyBorder="0">
      <alignment horizontal="center"/>
      <protection locked="0"/>
    </xf>
    <xf numFmtId="183" fontId="84" fillId="127" borderId="0" applyNumberFormat="0" applyBorder="0">
      <alignment horizontal="left"/>
      <protection locked="0"/>
    </xf>
    <xf numFmtId="183" fontId="84" fillId="126" borderId="0" applyNumberFormat="0" applyBorder="0">
      <alignment horizontal="right"/>
      <protection locked="0"/>
    </xf>
    <xf numFmtId="183" fontId="119" fillId="126" borderId="0" applyNumberFormat="0" applyBorder="0">
      <alignment horizontal="left"/>
      <protection locked="0"/>
    </xf>
    <xf numFmtId="184" fontId="8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43" fontId="8" fillId="0" borderId="0" applyFont="0" applyFill="0" applyBorder="0" applyAlignment="0" applyProtection="0"/>
    <xf numFmtId="0" fontId="129" fillId="129" borderId="0" applyBorder="0" applyProtection="0"/>
    <xf numFmtId="0" fontId="129" fillId="129" borderId="0" applyBorder="0" applyProtection="0"/>
    <xf numFmtId="0" fontId="129" fillId="130" borderId="0" applyBorder="0" applyProtection="0"/>
    <xf numFmtId="0" fontId="129" fillId="130" borderId="0" applyBorder="0" applyProtection="0"/>
    <xf numFmtId="0" fontId="129" fillId="131" borderId="0" applyBorder="0" applyProtection="0"/>
    <xf numFmtId="0" fontId="14" fillId="128" borderId="0" applyNumberFormat="0" applyBorder="0" applyAlignment="0" applyProtection="0"/>
    <xf numFmtId="0" fontId="129" fillId="131" borderId="0" applyBorder="0" applyProtection="0"/>
    <xf numFmtId="0" fontId="129" fillId="132" borderId="0" applyBorder="0" applyProtection="0"/>
    <xf numFmtId="0" fontId="129" fillId="132" borderId="0" applyBorder="0" applyProtection="0"/>
    <xf numFmtId="0" fontId="130" fillId="133" borderId="68" applyProtection="0">
      <alignment horizontal="center" vertical="center"/>
    </xf>
    <xf numFmtId="0" fontId="130" fillId="133" borderId="68" applyProtection="0">
      <alignment horizontal="center" vertical="center"/>
    </xf>
    <xf numFmtId="49" fontId="131" fillId="0" borderId="69" applyProtection="0">
      <alignment horizontal="center" vertical="center" wrapText="1"/>
    </xf>
    <xf numFmtId="49" fontId="131" fillId="0" borderId="69" applyProtection="0">
      <alignment horizontal="center" vertical="center" wrapText="1"/>
    </xf>
    <xf numFmtId="49" fontId="131" fillId="0" borderId="70" applyProtection="0">
      <alignment horizontal="center" vertical="center" wrapText="1"/>
    </xf>
    <xf numFmtId="49" fontId="131" fillId="0" borderId="70" applyProtection="0">
      <alignment horizontal="center" vertical="center" wrapText="1"/>
    </xf>
    <xf numFmtId="49" fontId="131" fillId="0" borderId="70" applyProtection="0">
      <alignment horizontal="center" vertical="center" wrapText="1"/>
    </xf>
    <xf numFmtId="49" fontId="131" fillId="0" borderId="70" applyProtection="0">
      <alignment horizontal="center" vertical="center" wrapText="1"/>
    </xf>
    <xf numFmtId="49" fontId="131" fillId="0" borderId="71" applyProtection="0">
      <alignment horizontal="center" vertical="center" wrapText="1"/>
    </xf>
    <xf numFmtId="49" fontId="131" fillId="0" borderId="71" applyProtection="0">
      <alignment horizontal="center" vertical="center" wrapText="1"/>
    </xf>
    <xf numFmtId="49" fontId="131" fillId="0" borderId="71" applyProtection="0">
      <alignment horizontal="center" vertical="center" wrapText="1"/>
    </xf>
    <xf numFmtId="49" fontId="131" fillId="0" borderId="71" applyProtection="0">
      <alignment horizontal="center" vertical="center" wrapText="1"/>
    </xf>
    <xf numFmtId="49" fontId="131" fillId="0" borderId="72" applyProtection="0">
      <alignment horizontal="center" vertical="center" wrapText="1"/>
    </xf>
    <xf numFmtId="49" fontId="131" fillId="0" borderId="72" applyProtection="0">
      <alignment horizontal="center" vertical="center" wrapText="1"/>
    </xf>
    <xf numFmtId="0" fontId="132" fillId="134" borderId="73" applyProtection="0">
      <alignment horizontal="left" vertical="center"/>
    </xf>
    <xf numFmtId="0" fontId="132" fillId="134" borderId="73" applyProtection="0">
      <alignment horizontal="left" vertical="center"/>
    </xf>
    <xf numFmtId="0" fontId="133" fillId="0" borderId="62" applyProtection="0">
      <alignment horizontal="center" vertical="center"/>
    </xf>
    <xf numFmtId="0" fontId="133" fillId="0" borderId="62" applyProtection="0">
      <alignment horizontal="center" vertical="center"/>
    </xf>
    <xf numFmtId="0" fontId="134" fillId="135" borderId="63" applyProtection="0">
      <alignment horizontal="left" vertical="top" wrapText="1"/>
    </xf>
    <xf numFmtId="0" fontId="134" fillId="135" borderId="63" applyProtection="0">
      <alignment horizontal="left" vertical="top" wrapText="1"/>
    </xf>
    <xf numFmtId="49" fontId="131" fillId="0" borderId="64" applyProtection="0">
      <alignment vertical="center" wrapText="1"/>
    </xf>
    <xf numFmtId="49" fontId="131" fillId="0" borderId="64" applyProtection="0">
      <alignment vertical="center" wrapText="1"/>
    </xf>
    <xf numFmtId="49" fontId="131" fillId="136" borderId="64" applyProtection="0">
      <alignment wrapText="1"/>
    </xf>
    <xf numFmtId="49" fontId="131" fillId="136" borderId="64" applyProtection="0">
      <alignment wrapText="1"/>
    </xf>
    <xf numFmtId="49" fontId="131" fillId="0" borderId="62" applyProtection="0">
      <alignment wrapText="1"/>
    </xf>
    <xf numFmtId="49" fontId="131" fillId="0" borderId="62" applyProtection="0">
      <alignment wrapText="1"/>
    </xf>
    <xf numFmtId="49" fontId="131" fillId="0" borderId="64" applyProtection="0">
      <alignment vertical="center" wrapText="1"/>
    </xf>
    <xf numFmtId="49" fontId="131" fillId="0" borderId="64" applyProtection="0">
      <alignment vertical="center" wrapText="1"/>
    </xf>
    <xf numFmtId="49" fontId="131" fillId="0" borderId="64" applyProtection="0">
      <alignment wrapText="1"/>
    </xf>
    <xf numFmtId="49" fontId="131" fillId="0" borderId="64" applyProtection="0">
      <alignment wrapText="1"/>
    </xf>
    <xf numFmtId="49" fontId="131" fillId="0" borderId="64" applyProtection="0">
      <alignment vertical="center" wrapText="1"/>
    </xf>
    <xf numFmtId="49" fontId="131" fillId="0" borderId="64" applyProtection="0">
      <alignment vertical="center" wrapText="1"/>
    </xf>
    <xf numFmtId="49" fontId="131" fillId="0" borderId="64" applyProtection="0">
      <alignment vertical="center" wrapText="1"/>
    </xf>
    <xf numFmtId="49" fontId="131" fillId="0" borderId="64" applyProtection="0">
      <alignment vertical="center" wrapText="1"/>
    </xf>
    <xf numFmtId="49" fontId="131" fillId="0" borderId="64" applyProtection="0">
      <alignment vertical="center" wrapText="1"/>
    </xf>
    <xf numFmtId="49" fontId="131" fillId="0" borderId="64" applyProtection="0">
      <alignment vertical="center" wrapText="1"/>
    </xf>
    <xf numFmtId="49" fontId="135" fillId="0" borderId="62" applyProtection="0">
      <alignment vertical="center" wrapText="1" shrinkToFit="1"/>
    </xf>
    <xf numFmtId="49" fontId="135" fillId="0" borderId="62" applyProtection="0">
      <alignment vertical="center" wrapText="1" shrinkToFit="1"/>
    </xf>
    <xf numFmtId="49" fontId="136" fillId="0" borderId="62" applyProtection="0">
      <alignment vertical="center" wrapText="1"/>
    </xf>
    <xf numFmtId="49" fontId="136" fillId="0" borderId="62" applyProtection="0">
      <alignment vertical="center" wrapText="1"/>
    </xf>
    <xf numFmtId="49" fontId="131" fillId="0" borderId="62" applyProtection="0">
      <alignment vertical="center" wrapText="1"/>
    </xf>
    <xf numFmtId="49" fontId="131" fillId="0" borderId="62" applyProtection="0">
      <alignment vertical="center" wrapText="1"/>
    </xf>
    <xf numFmtId="49" fontId="136" fillId="0" borderId="62" applyProtection="0">
      <alignment vertical="center" wrapText="1" shrinkToFit="1"/>
    </xf>
    <xf numFmtId="49" fontId="136" fillId="0" borderId="62" applyProtection="0">
      <alignment vertical="center" wrapText="1" shrinkToFit="1"/>
    </xf>
    <xf numFmtId="49" fontId="131" fillId="0" borderId="62" applyProtection="0">
      <alignment vertical="center" wrapText="1"/>
    </xf>
    <xf numFmtId="49" fontId="131" fillId="0" borderId="62" applyProtection="0">
      <alignment vertical="center" wrapText="1"/>
    </xf>
    <xf numFmtId="49" fontId="137" fillId="0" borderId="65" applyProtection="0">
      <alignment vertical="center" wrapText="1"/>
    </xf>
    <xf numFmtId="49" fontId="137" fillId="0" borderId="65" applyProtection="0">
      <alignment vertical="center" wrapText="1"/>
    </xf>
    <xf numFmtId="0" fontId="138" fillId="0" borderId="63" applyProtection="0">
      <alignment horizontal="left" vertical="center" wrapText="1"/>
    </xf>
    <xf numFmtId="0" fontId="138" fillId="0" borderId="63" applyProtection="0">
      <alignment horizontal="left" vertical="center" wrapText="1"/>
    </xf>
    <xf numFmtId="49" fontId="131" fillId="137" borderId="62" applyProtection="0">
      <alignment vertical="center" wrapText="1"/>
    </xf>
    <xf numFmtId="49" fontId="131" fillId="137" borderId="62" applyProtection="0">
      <alignment vertical="center" wrapText="1"/>
    </xf>
    <xf numFmtId="49" fontId="131" fillId="0" borderId="62" applyProtection="0">
      <alignment vertical="center" wrapText="1"/>
    </xf>
    <xf numFmtId="49" fontId="131" fillId="0" borderId="62" applyProtection="0">
      <alignment vertical="center" wrapText="1"/>
    </xf>
    <xf numFmtId="49" fontId="131" fillId="138" borderId="62" applyProtection="0">
      <alignment vertical="center" wrapText="1"/>
    </xf>
    <xf numFmtId="49" fontId="131" fillId="138" borderId="62" applyProtection="0">
      <alignment vertical="center" wrapText="1"/>
    </xf>
    <xf numFmtId="49" fontId="131" fillId="0" borderId="62" applyProtection="0">
      <alignment vertical="center" wrapText="1"/>
    </xf>
    <xf numFmtId="49" fontId="131" fillId="0" borderId="62" applyProtection="0">
      <alignment vertical="center" wrapText="1"/>
    </xf>
    <xf numFmtId="49" fontId="131" fillId="0" borderId="62" applyProtection="0">
      <alignment vertical="center" wrapText="1"/>
    </xf>
    <xf numFmtId="49" fontId="131" fillId="0" borderId="62" applyProtection="0">
      <alignment vertical="center" wrapText="1"/>
    </xf>
    <xf numFmtId="169" fontId="14" fillId="0" borderId="0" applyFill="0" applyBorder="0" applyAlignment="0" applyProtection="0"/>
    <xf numFmtId="0" fontId="139" fillId="0" borderId="0" applyBorder="0" applyProtection="0">
      <alignment horizontal="center"/>
    </xf>
    <xf numFmtId="165" fontId="14" fillId="0" borderId="0" applyFill="0" applyBorder="0" applyAlignment="0" applyProtection="0"/>
    <xf numFmtId="3" fontId="14" fillId="0" borderId="0" applyFill="0" applyBorder="0" applyAlignment="0" applyProtection="0"/>
    <xf numFmtId="171" fontId="14" fillId="0" borderId="0" applyFill="0" applyBorder="0" applyAlignment="0" applyProtection="0"/>
    <xf numFmtId="0" fontId="129" fillId="0" borderId="0"/>
    <xf numFmtId="0" fontId="8" fillId="0" borderId="0"/>
    <xf numFmtId="9" fontId="129" fillId="0" borderId="0" applyBorder="0" applyProtection="0"/>
    <xf numFmtId="181" fontId="128" fillId="0" borderId="0" applyFill="0" applyBorder="0" applyAlignment="0" applyProtection="0"/>
    <xf numFmtId="0" fontId="140" fillId="0" borderId="0" applyBorder="0" applyProtection="0"/>
    <xf numFmtId="185" fontId="140" fillId="0" borderId="0" applyBorder="0" applyProtection="0"/>
    <xf numFmtId="165" fontId="141" fillId="0" borderId="74" applyProtection="0">
      <alignment vertical="center"/>
    </xf>
    <xf numFmtId="165" fontId="141" fillId="0" borderId="74" applyProtection="0">
      <alignment vertical="center"/>
    </xf>
    <xf numFmtId="4" fontId="141" fillId="0" borderId="74" applyProtection="0">
      <alignment vertical="center"/>
    </xf>
    <xf numFmtId="4" fontId="141" fillId="0" borderId="74" applyProtection="0">
      <alignment vertical="center"/>
    </xf>
    <xf numFmtId="168" fontId="141" fillId="0" borderId="74" applyProtection="0">
      <alignment vertical="center"/>
    </xf>
    <xf numFmtId="168" fontId="141" fillId="0" borderId="74" applyProtection="0">
      <alignment vertical="center"/>
    </xf>
    <xf numFmtId="173" fontId="141" fillId="0" borderId="74" applyProtection="0">
      <alignment vertical="center"/>
    </xf>
    <xf numFmtId="173" fontId="141" fillId="0" borderId="74" applyProtection="0">
      <alignment vertical="center"/>
    </xf>
    <xf numFmtId="3" fontId="141" fillId="0" borderId="74" applyProtection="0">
      <alignment vertical="center"/>
    </xf>
    <xf numFmtId="3" fontId="141" fillId="0" borderId="74" applyProtection="0">
      <alignment vertical="center"/>
    </xf>
    <xf numFmtId="186" fontId="142" fillId="0" borderId="74" applyProtection="0">
      <alignment vertical="center"/>
    </xf>
    <xf numFmtId="186" fontId="142" fillId="0" borderId="74" applyProtection="0">
      <alignment vertical="center"/>
    </xf>
    <xf numFmtId="187" fontId="142" fillId="0" borderId="74" applyProtection="0">
      <alignment vertical="center"/>
    </xf>
    <xf numFmtId="187" fontId="142" fillId="0" borderId="74" applyProtection="0">
      <alignment vertical="center"/>
    </xf>
    <xf numFmtId="188" fontId="142" fillId="0" borderId="74" applyProtection="0">
      <alignment vertical="center"/>
    </xf>
    <xf numFmtId="188" fontId="142" fillId="0" borderId="74" applyProtection="0">
      <alignment vertical="center"/>
    </xf>
    <xf numFmtId="177" fontId="143" fillId="0" borderId="74" applyProtection="0">
      <alignment vertical="center"/>
    </xf>
    <xf numFmtId="177" fontId="143" fillId="0" borderId="74" applyProtection="0">
      <alignment vertical="center"/>
    </xf>
    <xf numFmtId="178" fontId="143" fillId="0" borderId="74" applyProtection="0">
      <alignment vertical="center"/>
    </xf>
    <xf numFmtId="178" fontId="143" fillId="0" borderId="74" applyProtection="0">
      <alignment vertical="center"/>
    </xf>
    <xf numFmtId="189" fontId="143" fillId="0" borderId="74" applyProtection="0">
      <alignment vertical="center"/>
    </xf>
    <xf numFmtId="189" fontId="143" fillId="0" borderId="74" applyProtection="0">
      <alignment vertical="center"/>
    </xf>
    <xf numFmtId="166" fontId="144" fillId="0" borderId="74" applyProtection="0">
      <alignment vertical="center"/>
    </xf>
    <xf numFmtId="166" fontId="144" fillId="0" borderId="74" applyProtection="0">
      <alignment vertical="center"/>
    </xf>
    <xf numFmtId="10" fontId="144" fillId="0" borderId="74" applyProtection="0">
      <alignment vertical="center"/>
    </xf>
    <xf numFmtId="10" fontId="144" fillId="0" borderId="74" applyProtection="0">
      <alignment vertical="center"/>
    </xf>
    <xf numFmtId="9" fontId="144" fillId="0" borderId="74" applyProtection="0">
      <alignment vertical="center"/>
    </xf>
    <xf numFmtId="9" fontId="144" fillId="0" borderId="74" applyProtection="0">
      <alignment vertical="center"/>
    </xf>
    <xf numFmtId="0" fontId="145" fillId="0" borderId="74" applyProtection="0">
      <alignment vertical="center"/>
    </xf>
    <xf numFmtId="0" fontId="145" fillId="0" borderId="74" applyProtection="0">
      <alignment vertical="center"/>
    </xf>
    <xf numFmtId="0" fontId="146" fillId="0" borderId="74" applyProtection="0">
      <alignment horizontal="left" vertical="center"/>
    </xf>
    <xf numFmtId="0" fontId="146" fillId="0" borderId="74" applyProtection="0">
      <alignment horizontal="left" vertical="center"/>
    </xf>
    <xf numFmtId="165" fontId="147" fillId="0" borderId="74" applyProtection="0">
      <alignment vertical="center"/>
    </xf>
    <xf numFmtId="165" fontId="147" fillId="0" borderId="74" applyProtection="0">
      <alignment vertical="center"/>
    </xf>
    <xf numFmtId="4" fontId="147" fillId="0" borderId="74" applyProtection="0">
      <alignment vertical="center"/>
    </xf>
    <xf numFmtId="4" fontId="147" fillId="0" borderId="74" applyProtection="0">
      <alignment vertical="center"/>
    </xf>
    <xf numFmtId="168" fontId="147" fillId="0" borderId="74" applyProtection="0">
      <alignment vertical="center"/>
    </xf>
    <xf numFmtId="168" fontId="147" fillId="0" borderId="74" applyProtection="0">
      <alignment vertical="center"/>
    </xf>
    <xf numFmtId="173" fontId="147" fillId="0" borderId="74" applyProtection="0">
      <alignment vertical="center"/>
    </xf>
    <xf numFmtId="173" fontId="147" fillId="0" borderId="74" applyProtection="0">
      <alignment vertical="center"/>
    </xf>
    <xf numFmtId="3" fontId="147" fillId="0" borderId="74" applyProtection="0">
      <alignment vertical="center"/>
    </xf>
    <xf numFmtId="3" fontId="147" fillId="0" borderId="74" applyProtection="0">
      <alignment vertical="center"/>
    </xf>
    <xf numFmtId="186" fontId="148" fillId="0" borderId="74" applyProtection="0">
      <alignment vertical="center"/>
    </xf>
    <xf numFmtId="186" fontId="148" fillId="0" borderId="74" applyProtection="0">
      <alignment vertical="center"/>
    </xf>
    <xf numFmtId="187" fontId="148" fillId="0" borderId="74" applyProtection="0">
      <alignment vertical="center"/>
    </xf>
    <xf numFmtId="187" fontId="148" fillId="0" borderId="74" applyProtection="0">
      <alignment vertical="center"/>
    </xf>
    <xf numFmtId="188" fontId="148" fillId="0" borderId="74" applyProtection="0">
      <alignment vertical="center"/>
    </xf>
    <xf numFmtId="188" fontId="148" fillId="0" borderId="74" applyProtection="0">
      <alignment vertical="center"/>
    </xf>
    <xf numFmtId="177" fontId="149" fillId="0" borderId="74" applyProtection="0">
      <alignment vertical="center"/>
    </xf>
    <xf numFmtId="177" fontId="149" fillId="0" borderId="74" applyProtection="0">
      <alignment vertical="center"/>
    </xf>
    <xf numFmtId="178" fontId="149" fillId="0" borderId="74" applyProtection="0">
      <alignment vertical="center"/>
    </xf>
    <xf numFmtId="178" fontId="149" fillId="0" borderId="74" applyProtection="0">
      <alignment vertical="center"/>
    </xf>
    <xf numFmtId="189" fontId="149" fillId="0" borderId="74" applyProtection="0">
      <alignment vertical="center"/>
    </xf>
    <xf numFmtId="189" fontId="149" fillId="0" borderId="74" applyProtection="0">
      <alignment vertical="center"/>
    </xf>
    <xf numFmtId="166" fontId="150" fillId="0" borderId="74" applyProtection="0">
      <alignment vertical="center"/>
    </xf>
    <xf numFmtId="166" fontId="150" fillId="0" borderId="74" applyProtection="0">
      <alignment vertical="center"/>
    </xf>
    <xf numFmtId="10" fontId="150" fillId="0" borderId="74" applyProtection="0">
      <alignment vertical="center"/>
    </xf>
    <xf numFmtId="10" fontId="150" fillId="0" borderId="74" applyProtection="0">
      <alignment vertical="center"/>
    </xf>
    <xf numFmtId="9" fontId="150" fillId="0" borderId="74" applyProtection="0">
      <alignment vertical="center"/>
    </xf>
    <xf numFmtId="9" fontId="150" fillId="0" borderId="74" applyProtection="0">
      <alignment vertical="center"/>
    </xf>
    <xf numFmtId="0" fontId="151" fillId="0" borderId="74" applyProtection="0">
      <alignment vertical="center"/>
    </xf>
    <xf numFmtId="0" fontId="151" fillId="0" borderId="74" applyProtection="0">
      <alignment vertical="center"/>
    </xf>
    <xf numFmtId="0" fontId="152" fillId="0" borderId="74" applyProtection="0">
      <alignment horizontal="left" vertical="center"/>
    </xf>
    <xf numFmtId="0" fontId="152" fillId="0" borderId="74" applyProtection="0">
      <alignment horizontal="left" vertical="center"/>
    </xf>
    <xf numFmtId="165" fontId="141" fillId="0" borderId="75" applyProtection="0">
      <alignment vertical="center"/>
    </xf>
    <xf numFmtId="165" fontId="141" fillId="0" borderId="75" applyProtection="0">
      <alignment vertical="center"/>
    </xf>
    <xf numFmtId="4" fontId="141" fillId="0" borderId="75" applyProtection="0">
      <alignment vertical="center"/>
    </xf>
    <xf numFmtId="4" fontId="141" fillId="0" borderId="75" applyProtection="0">
      <alignment vertical="center"/>
    </xf>
    <xf numFmtId="168" fontId="141" fillId="0" borderId="75" applyProtection="0">
      <alignment vertical="center"/>
    </xf>
    <xf numFmtId="168" fontId="141" fillId="0" borderId="75" applyProtection="0">
      <alignment vertical="center"/>
    </xf>
    <xf numFmtId="173" fontId="141" fillId="0" borderId="75" applyProtection="0">
      <alignment vertical="center"/>
    </xf>
    <xf numFmtId="173" fontId="141" fillId="0" borderId="75" applyProtection="0">
      <alignment vertical="center"/>
    </xf>
    <xf numFmtId="3" fontId="141" fillId="0" borderId="75" applyProtection="0">
      <alignment vertical="center"/>
    </xf>
    <xf numFmtId="3" fontId="141" fillId="0" borderId="75" applyProtection="0">
      <alignment vertical="center"/>
    </xf>
    <xf numFmtId="186" fontId="142" fillId="0" borderId="75" applyProtection="0">
      <alignment vertical="center"/>
    </xf>
    <xf numFmtId="186" fontId="142" fillId="0" borderId="75" applyProtection="0">
      <alignment vertical="center"/>
    </xf>
    <xf numFmtId="187" fontId="142" fillId="0" borderId="75" applyProtection="0">
      <alignment vertical="center"/>
    </xf>
    <xf numFmtId="187" fontId="142" fillId="0" borderId="75" applyProtection="0">
      <alignment vertical="center"/>
    </xf>
    <xf numFmtId="188" fontId="142" fillId="0" borderId="75" applyProtection="0">
      <alignment vertical="center"/>
    </xf>
    <xf numFmtId="188" fontId="142" fillId="0" borderId="75" applyProtection="0">
      <alignment vertical="center"/>
    </xf>
    <xf numFmtId="177" fontId="143" fillId="0" borderId="75" applyProtection="0">
      <alignment vertical="center"/>
    </xf>
    <xf numFmtId="177" fontId="143" fillId="0" borderId="75" applyProtection="0">
      <alignment vertical="center"/>
    </xf>
    <xf numFmtId="178" fontId="143" fillId="0" borderId="75" applyProtection="0">
      <alignment vertical="center"/>
    </xf>
    <xf numFmtId="178" fontId="143" fillId="0" borderId="75" applyProtection="0">
      <alignment vertical="center"/>
    </xf>
    <xf numFmtId="189" fontId="143" fillId="0" borderId="75" applyProtection="0">
      <alignment vertical="center"/>
    </xf>
    <xf numFmtId="189" fontId="143" fillId="0" borderId="75" applyProtection="0">
      <alignment vertical="center"/>
    </xf>
    <xf numFmtId="166" fontId="144" fillId="0" borderId="75" applyProtection="0">
      <alignment vertical="center"/>
    </xf>
    <xf numFmtId="166" fontId="144" fillId="0" borderId="75" applyProtection="0">
      <alignment vertical="center"/>
    </xf>
    <xf numFmtId="10" fontId="144" fillId="0" borderId="75" applyProtection="0">
      <alignment vertical="center"/>
    </xf>
    <xf numFmtId="10" fontId="144" fillId="0" borderId="75" applyProtection="0">
      <alignment vertical="center"/>
    </xf>
    <xf numFmtId="9" fontId="144" fillId="0" borderId="75" applyProtection="0">
      <alignment vertical="center"/>
    </xf>
    <xf numFmtId="9" fontId="144" fillId="0" borderId="75" applyProtection="0">
      <alignment vertical="center"/>
    </xf>
    <xf numFmtId="0" fontId="145" fillId="0" borderId="75" applyProtection="0">
      <alignment vertical="center"/>
    </xf>
    <xf numFmtId="0" fontId="145" fillId="0" borderId="75" applyProtection="0">
      <alignment vertical="center"/>
    </xf>
    <xf numFmtId="0" fontId="146" fillId="0" borderId="75" applyProtection="0">
      <alignment horizontal="left" vertical="center"/>
    </xf>
    <xf numFmtId="0" fontId="146" fillId="0" borderId="75" applyProtection="0">
      <alignment horizontal="left" vertical="center"/>
    </xf>
    <xf numFmtId="165" fontId="147" fillId="0" borderId="75" applyProtection="0">
      <alignment vertical="center"/>
    </xf>
    <xf numFmtId="165" fontId="147" fillId="0" borderId="75" applyProtection="0">
      <alignment vertical="center"/>
    </xf>
    <xf numFmtId="4" fontId="147" fillId="0" borderId="75" applyProtection="0">
      <alignment vertical="center"/>
    </xf>
    <xf numFmtId="4" fontId="147" fillId="0" borderId="75" applyProtection="0">
      <alignment vertical="center"/>
    </xf>
    <xf numFmtId="168" fontId="147" fillId="0" borderId="75" applyProtection="0">
      <alignment vertical="center"/>
    </xf>
    <xf numFmtId="168" fontId="147" fillId="0" borderId="75" applyProtection="0">
      <alignment vertical="center"/>
    </xf>
    <xf numFmtId="173" fontId="147" fillId="0" borderId="75" applyProtection="0">
      <alignment vertical="center"/>
    </xf>
    <xf numFmtId="173" fontId="147" fillId="0" borderId="75" applyProtection="0">
      <alignment vertical="center"/>
    </xf>
    <xf numFmtId="3" fontId="147" fillId="0" borderId="75" applyProtection="0">
      <alignment vertical="center"/>
    </xf>
    <xf numFmtId="3" fontId="147" fillId="0" borderId="75" applyProtection="0">
      <alignment vertical="center"/>
    </xf>
    <xf numFmtId="186" fontId="148" fillId="0" borderId="75" applyProtection="0">
      <alignment vertical="center"/>
    </xf>
    <xf numFmtId="186" fontId="148" fillId="0" borderId="75" applyProtection="0">
      <alignment vertical="center"/>
    </xf>
    <xf numFmtId="187" fontId="148" fillId="0" borderId="75" applyProtection="0">
      <alignment vertical="center"/>
    </xf>
    <xf numFmtId="187" fontId="148" fillId="0" borderId="75" applyProtection="0">
      <alignment vertical="center"/>
    </xf>
    <xf numFmtId="188" fontId="148" fillId="0" borderId="75" applyProtection="0">
      <alignment vertical="center"/>
    </xf>
    <xf numFmtId="188" fontId="148" fillId="0" borderId="75" applyProtection="0">
      <alignment vertical="center"/>
    </xf>
    <xf numFmtId="177" fontId="149" fillId="0" borderId="75" applyProtection="0">
      <alignment vertical="center"/>
    </xf>
    <xf numFmtId="177" fontId="149" fillId="0" borderId="75" applyProtection="0">
      <alignment vertical="center"/>
    </xf>
    <xf numFmtId="178" fontId="149" fillId="0" borderId="75" applyProtection="0">
      <alignment vertical="center"/>
    </xf>
    <xf numFmtId="178" fontId="149" fillId="0" borderId="75" applyProtection="0">
      <alignment vertical="center"/>
    </xf>
    <xf numFmtId="189" fontId="149" fillId="0" borderId="75" applyProtection="0">
      <alignment vertical="center"/>
    </xf>
    <xf numFmtId="189" fontId="149" fillId="0" borderId="75" applyProtection="0">
      <alignment vertical="center"/>
    </xf>
    <xf numFmtId="166" fontId="150" fillId="0" borderId="75" applyProtection="0">
      <alignment vertical="center"/>
    </xf>
    <xf numFmtId="166" fontId="150" fillId="0" borderId="75" applyProtection="0">
      <alignment vertical="center"/>
    </xf>
    <xf numFmtId="10" fontId="150" fillId="0" borderId="75" applyProtection="0">
      <alignment vertical="center"/>
    </xf>
    <xf numFmtId="10" fontId="150" fillId="0" borderId="75" applyProtection="0">
      <alignment vertical="center"/>
    </xf>
    <xf numFmtId="9" fontId="150" fillId="0" borderId="75" applyProtection="0">
      <alignment vertical="center"/>
    </xf>
    <xf numFmtId="9" fontId="150" fillId="0" borderId="75" applyProtection="0">
      <alignment vertical="center"/>
    </xf>
    <xf numFmtId="0" fontId="151" fillId="0" borderId="75" applyProtection="0">
      <alignment vertical="center"/>
    </xf>
    <xf numFmtId="0" fontId="151" fillId="0" borderId="75" applyProtection="0">
      <alignment vertical="center"/>
    </xf>
    <xf numFmtId="0" fontId="152" fillId="0" borderId="75" applyProtection="0">
      <alignment horizontal="left" vertical="center"/>
    </xf>
    <xf numFmtId="0" fontId="152" fillId="0" borderId="75" applyProtection="0">
      <alignment horizontal="left" vertical="center"/>
    </xf>
    <xf numFmtId="0" fontId="129" fillId="139" borderId="0" applyBorder="0" applyProtection="0">
      <alignment horizontal="left" vertical="center"/>
    </xf>
    <xf numFmtId="0" fontId="129" fillId="139" borderId="0" applyBorder="0" applyProtection="0">
      <alignment horizontal="left" vertical="center"/>
    </xf>
    <xf numFmtId="49" fontId="129" fillId="0" borderId="62" applyProtection="0">
      <alignment vertical="center" wrapText="1"/>
    </xf>
    <xf numFmtId="49" fontId="129" fillId="0" borderId="62" applyProtection="0">
      <alignment vertical="center" wrapText="1"/>
    </xf>
    <xf numFmtId="0" fontId="129" fillId="140" borderId="62" applyProtection="0">
      <alignment horizontal="left" vertical="center" wrapText="1"/>
    </xf>
    <xf numFmtId="0" fontId="129" fillId="140" borderId="62" applyProtection="0">
      <alignment horizontal="left" vertical="center" wrapText="1"/>
    </xf>
    <xf numFmtId="0" fontId="153" fillId="140" borderId="62" applyProtection="0">
      <alignment horizontal="left" vertical="center" wrapText="1"/>
    </xf>
    <xf numFmtId="0" fontId="153" fillId="140" borderId="62" applyProtection="0">
      <alignment horizontal="left" vertical="center" wrapText="1"/>
    </xf>
    <xf numFmtId="0" fontId="129" fillId="0" borderId="62" applyProtection="0">
      <alignment horizontal="left" vertical="center" wrapText="1"/>
    </xf>
    <xf numFmtId="0" fontId="129" fillId="0" borderId="62" applyProtection="0">
      <alignment horizontal="left" vertical="center" wrapText="1"/>
    </xf>
    <xf numFmtId="0" fontId="154" fillId="0" borderId="62" applyProtection="0">
      <alignment horizontal="left" vertical="center" wrapText="1"/>
    </xf>
    <xf numFmtId="0" fontId="154" fillId="0" borderId="62" applyProtection="0">
      <alignment horizontal="left" vertical="center" wrapText="1"/>
    </xf>
    <xf numFmtId="49" fontId="155" fillId="0" borderId="66" applyProtection="0">
      <alignment vertical="center"/>
    </xf>
    <xf numFmtId="49" fontId="155" fillId="0" borderId="66" applyProtection="0">
      <alignment vertical="center"/>
    </xf>
    <xf numFmtId="0" fontId="156" fillId="0" borderId="65" applyProtection="0">
      <alignment horizontal="left" vertical="center" wrapText="1"/>
    </xf>
    <xf numFmtId="0" fontId="156" fillId="0" borderId="65" applyProtection="0">
      <alignment horizontal="left" vertical="center" wrapText="1"/>
    </xf>
    <xf numFmtId="49" fontId="14" fillId="82" borderId="58">
      <alignment vertical="center" wrapText="1"/>
    </xf>
    <xf numFmtId="49" fontId="129" fillId="0" borderId="67" applyProtection="0">
      <alignment vertical="center" wrapText="1"/>
    </xf>
    <xf numFmtId="49" fontId="129" fillId="0" borderId="67" applyProtection="0">
      <alignment vertical="center" wrapText="1"/>
    </xf>
    <xf numFmtId="0" fontId="129" fillId="137" borderId="62" applyProtection="0">
      <alignment horizontal="left" vertical="center" wrapText="1"/>
    </xf>
    <xf numFmtId="0" fontId="129" fillId="137" borderId="62" applyProtection="0">
      <alignment horizontal="left" vertical="center" wrapText="1"/>
    </xf>
    <xf numFmtId="0" fontId="129" fillId="0" borderId="62" applyProtection="0">
      <alignment horizontal="left" vertical="center" wrapText="1"/>
    </xf>
    <xf numFmtId="0" fontId="129" fillId="0" borderId="62" applyProtection="0">
      <alignment horizontal="left" vertical="center" wrapText="1"/>
    </xf>
    <xf numFmtId="0" fontId="129" fillId="138" borderId="62" applyProtection="0">
      <alignment horizontal="left" vertical="center" wrapText="1"/>
    </xf>
    <xf numFmtId="0" fontId="129" fillId="138" borderId="62" applyProtection="0">
      <alignment horizontal="left" vertical="center" wrapText="1"/>
    </xf>
    <xf numFmtId="0" fontId="129" fillId="0" borderId="62" applyProtection="0">
      <alignment horizontal="left" vertical="center" wrapText="1"/>
    </xf>
    <xf numFmtId="0" fontId="129" fillId="0" borderId="62" applyProtection="0">
      <alignment horizontal="left" vertical="center" wrapText="1"/>
    </xf>
    <xf numFmtId="0" fontId="129" fillId="0" borderId="62" applyProtection="0">
      <alignment horizontal="left" vertical="center" wrapText="1"/>
    </xf>
    <xf numFmtId="0" fontId="129" fillId="0" borderId="62" applyProtection="0">
      <alignment horizontal="left" vertical="center" wrapText="1"/>
    </xf>
    <xf numFmtId="49" fontId="157" fillId="129" borderId="66" applyProtection="0">
      <alignment vertical="center"/>
    </xf>
    <xf numFmtId="49" fontId="157" fillId="129" borderId="66" applyProtection="0">
      <alignment vertical="center"/>
    </xf>
    <xf numFmtId="0" fontId="156" fillId="0" borderId="65" applyProtection="0">
      <alignment horizontal="left" vertical="center" wrapText="1"/>
    </xf>
    <xf numFmtId="0" fontId="156" fillId="0" borderId="65" applyProtection="0">
      <alignment horizontal="left" vertical="center" wrapText="1"/>
    </xf>
    <xf numFmtId="49" fontId="155" fillId="141" borderId="66" applyProtection="0">
      <alignment vertical="center"/>
    </xf>
    <xf numFmtId="49" fontId="155" fillId="141" borderId="66" applyProtection="0">
      <alignment vertical="center"/>
    </xf>
    <xf numFmtId="0" fontId="156" fillId="141" borderId="65" applyProtection="0">
      <alignment horizontal="left" vertical="center" wrapText="1"/>
    </xf>
    <xf numFmtId="0" fontId="156" fillId="141" borderId="65" applyProtection="0">
      <alignment horizontal="left" vertical="center" wrapText="1"/>
    </xf>
    <xf numFmtId="0" fontId="129" fillId="142" borderId="0" applyBorder="0" applyProtection="0"/>
    <xf numFmtId="0" fontId="129" fillId="142" borderId="0" applyBorder="0" applyProtection="0"/>
    <xf numFmtId="0" fontId="127" fillId="0" borderId="0" applyNumberFormat="0" applyFill="0" applyBorder="0" applyAlignment="0" applyProtection="0"/>
    <xf numFmtId="0" fontId="139" fillId="0" borderId="0" applyBorder="0" applyProtection="0">
      <alignment horizontal="center" textRotation="90"/>
    </xf>
    <xf numFmtId="2" fontId="14" fillId="0" borderId="0" applyFill="0" applyBorder="0" applyAlignment="0" applyProtection="0"/>
    <xf numFmtId="0" fontId="53" fillId="65" borderId="0">
      <alignment vertical="top"/>
    </xf>
    <xf numFmtId="0" fontId="158" fillId="0" borderId="0"/>
    <xf numFmtId="0" fontId="159" fillId="143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82" fontId="14" fillId="0" borderId="0" applyFill="0" applyBorder="0" applyAlignment="0" applyProtection="0"/>
    <xf numFmtId="43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5" fillId="0" borderId="0"/>
    <xf numFmtId="43" fontId="8" fillId="0" borderId="0" applyFont="0" applyFill="0" applyBorder="0" applyAlignment="0" applyProtection="0"/>
    <xf numFmtId="0" fontId="160" fillId="0" borderId="0"/>
    <xf numFmtId="0" fontId="160" fillId="0" borderId="0"/>
    <xf numFmtId="0" fontId="14" fillId="0" borderId="0"/>
    <xf numFmtId="43" fontId="8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9" fontId="14" fillId="69" borderId="15">
      <alignment vertical="center" wrapText="1"/>
    </xf>
    <xf numFmtId="164" fontId="8" fillId="0" borderId="0" applyFont="0" applyFill="0" applyBorder="0" applyAlignment="0" applyProtection="0"/>
    <xf numFmtId="0" fontId="16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63" fillId="0" borderId="76" applyNumberFormat="0" applyFill="0">
      <alignment vertical="top"/>
    </xf>
    <xf numFmtId="0" fontId="164" fillId="0" borderId="77" applyNumberFormat="0">
      <alignment horizontal="right" wrapText="1"/>
    </xf>
    <xf numFmtId="0" fontId="165" fillId="0" borderId="0">
      <alignment vertical="top"/>
    </xf>
    <xf numFmtId="0" fontId="166" fillId="0" borderId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8" fillId="0" borderId="0"/>
    <xf numFmtId="0" fontId="166" fillId="0" borderId="0"/>
    <xf numFmtId="164" fontId="8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43" borderId="0" applyNumberFormat="0" applyBorder="0" applyAlignment="0" applyProtection="0"/>
    <xf numFmtId="0" fontId="10" fillId="47" borderId="0" applyNumberFormat="0" applyBorder="0" applyAlignment="0" applyProtection="0"/>
    <xf numFmtId="0" fontId="10" fillId="51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0" fillId="63" borderId="0" applyNumberFormat="0" applyBorder="0" applyAlignment="0" applyProtection="0"/>
    <xf numFmtId="0" fontId="8" fillId="39" borderId="23" applyNumberFormat="0" applyFont="0" applyAlignment="0" applyProtection="0"/>
    <xf numFmtId="0" fontId="161" fillId="35" borderId="0" applyNumberFormat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/>
    <xf numFmtId="0" fontId="14" fillId="0" borderId="0">
      <alignment vertical="top"/>
    </xf>
    <xf numFmtId="0" fontId="167" fillId="0" borderId="0"/>
    <xf numFmtId="0" fontId="168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0" fontId="8" fillId="0" borderId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70" fillId="0" borderId="77" applyNumberFormat="0">
      <alignment horizontal="right" wrapText="1"/>
    </xf>
    <xf numFmtId="0" fontId="171" fillId="0" borderId="0">
      <alignment vertical="top"/>
    </xf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6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2" fillId="0" borderId="0" applyNumberFormat="0" applyFill="0" applyBorder="0" applyAlignment="0" applyProtection="0">
      <alignment vertical="top"/>
      <protection locked="0"/>
    </xf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66" fillId="0" borderId="0"/>
    <xf numFmtId="0" fontId="166" fillId="0" borderId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>
      <alignment vertical="top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9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6" fillId="0" borderId="0"/>
    <xf numFmtId="43" fontId="8" fillId="0" borderId="0" applyFont="0" applyFill="0" applyBorder="0" applyAlignment="0" applyProtection="0"/>
    <xf numFmtId="0" fontId="36" fillId="0" borderId="0"/>
    <xf numFmtId="43" fontId="8" fillId="0" borderId="0" applyFont="0" applyFill="0" applyBorder="0" applyAlignment="0" applyProtection="0"/>
    <xf numFmtId="0" fontId="172" fillId="0" borderId="0"/>
    <xf numFmtId="43" fontId="8" fillId="0" borderId="0" applyFont="0" applyFill="0" applyBorder="0" applyAlignment="0" applyProtection="0"/>
    <xf numFmtId="0" fontId="173" fillId="0" borderId="0"/>
    <xf numFmtId="43" fontId="173" fillId="0" borderId="0" applyFont="0" applyFill="0" applyBorder="0" applyAlignment="0" applyProtection="0"/>
    <xf numFmtId="9" fontId="173" fillId="0" borderId="0" applyFont="0" applyFill="0" applyBorder="0" applyAlignment="0" applyProtection="0"/>
    <xf numFmtId="165" fontId="55" fillId="67" borderId="29">
      <alignment vertical="center"/>
    </xf>
    <xf numFmtId="165" fontId="56" fillId="68" borderId="29">
      <alignment vertical="center"/>
    </xf>
    <xf numFmtId="165" fontId="55" fillId="67" borderId="29">
      <alignment vertical="center"/>
    </xf>
    <xf numFmtId="165" fontId="56" fillId="68" borderId="29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55" fillId="67" borderId="29">
      <alignment vertical="center"/>
    </xf>
    <xf numFmtId="165" fontId="56" fillId="68" borderId="29">
      <alignment vertical="center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3" fillId="0" borderId="0" applyFont="0" applyFill="0" applyBorder="0" applyAlignment="0" applyProtection="0"/>
    <xf numFmtId="165" fontId="55" fillId="67" borderId="29">
      <alignment vertical="center"/>
    </xf>
    <xf numFmtId="165" fontId="56" fillId="68" borderId="29">
      <alignment vertical="center"/>
    </xf>
    <xf numFmtId="165" fontId="55" fillId="67" borderId="29">
      <alignment vertical="center"/>
    </xf>
    <xf numFmtId="165" fontId="56" fillId="68" borderId="29">
      <alignment vertical="center"/>
    </xf>
    <xf numFmtId="165" fontId="56" fillId="68" borderId="80">
      <alignment vertical="center"/>
    </xf>
    <xf numFmtId="165" fontId="56" fillId="68" borderId="80">
      <alignment vertical="center"/>
    </xf>
    <xf numFmtId="165" fontId="55" fillId="67" borderId="80">
      <alignment vertical="center"/>
    </xf>
    <xf numFmtId="165" fontId="55" fillId="67" borderId="80">
      <alignment vertical="center"/>
    </xf>
    <xf numFmtId="165" fontId="55" fillId="67" borderId="78">
      <alignment vertical="center"/>
    </xf>
    <xf numFmtId="165" fontId="56" fillId="68" borderId="78">
      <alignment vertical="center"/>
    </xf>
    <xf numFmtId="165" fontId="56" fillId="68" borderId="80">
      <alignment vertical="center"/>
    </xf>
    <xf numFmtId="165" fontId="55" fillId="67" borderId="80">
      <alignment vertical="center"/>
    </xf>
    <xf numFmtId="49" fontId="14" fillId="69" borderId="79">
      <alignment vertical="center" wrapText="1"/>
    </xf>
    <xf numFmtId="165" fontId="55" fillId="67" borderId="78">
      <alignment vertical="center"/>
    </xf>
    <xf numFmtId="165" fontId="56" fillId="68" borderId="78">
      <alignment vertical="center"/>
    </xf>
    <xf numFmtId="165" fontId="55" fillId="67" borderId="78">
      <alignment vertical="center"/>
    </xf>
    <xf numFmtId="165" fontId="56" fillId="68" borderId="78">
      <alignment vertical="center"/>
    </xf>
    <xf numFmtId="0" fontId="61" fillId="88" borderId="81" applyNumberFormat="0" applyAlignment="0" applyProtection="0"/>
    <xf numFmtId="0" fontId="66" fillId="94" borderId="82">
      <alignment horizontal="center" vertical="center"/>
    </xf>
    <xf numFmtId="0" fontId="66" fillId="94" borderId="82">
      <alignment horizontal="center" vertical="center"/>
    </xf>
    <xf numFmtId="0" fontId="67" fillId="95" borderId="83">
      <alignment horizontal="left" vertical="top" wrapText="1"/>
    </xf>
    <xf numFmtId="0" fontId="67" fillId="95" borderId="83">
      <alignment horizontal="left" vertical="top" wrapText="1"/>
    </xf>
    <xf numFmtId="0" fontId="67" fillId="95" borderId="83">
      <alignment horizontal="left" vertical="top" wrapText="1"/>
    </xf>
    <xf numFmtId="49" fontId="64" fillId="110" borderId="84">
      <alignment vertical="center" wrapText="1"/>
    </xf>
    <xf numFmtId="49" fontId="64" fillId="84" borderId="84">
      <alignment vertical="center" wrapText="1"/>
    </xf>
    <xf numFmtId="49" fontId="64" fillId="111" borderId="84">
      <alignment vertical="center" wrapText="1"/>
    </xf>
    <xf numFmtId="49" fontId="64" fillId="84" borderId="84">
      <alignment vertical="center" wrapText="1"/>
    </xf>
    <xf numFmtId="49" fontId="64" fillId="109" borderId="84">
      <alignment vertical="center" wrapText="1"/>
    </xf>
    <xf numFmtId="49" fontId="64" fillId="93" borderId="84">
      <alignment vertical="center" wrapText="1"/>
    </xf>
    <xf numFmtId="49" fontId="64" fillId="112" borderId="84">
      <alignment vertical="center" wrapText="1"/>
    </xf>
    <xf numFmtId="49" fontId="64" fillId="80" borderId="84">
      <alignment vertical="center" wrapText="1"/>
    </xf>
    <xf numFmtId="49" fontId="64" fillId="80" borderId="84">
      <alignment vertical="center" wrapText="1"/>
    </xf>
    <xf numFmtId="49" fontId="64" fillId="113" borderId="84">
      <alignment vertical="center" wrapText="1"/>
    </xf>
    <xf numFmtId="49" fontId="64" fillId="84" borderId="84">
      <alignment vertical="center" wrapText="1"/>
    </xf>
    <xf numFmtId="49" fontId="64" fillId="114" borderId="84">
      <alignment vertical="center" wrapText="1"/>
    </xf>
    <xf numFmtId="49" fontId="64" fillId="114" borderId="84">
      <alignment vertical="center" wrapText="1"/>
    </xf>
    <xf numFmtId="49" fontId="64" fillId="113" borderId="84">
      <alignment vertical="center" wrapText="1"/>
    </xf>
    <xf numFmtId="49" fontId="14" fillId="78" borderId="85">
      <alignment vertical="top" wrapText="1"/>
    </xf>
    <xf numFmtId="49" fontId="14" fillId="78" borderId="86">
      <alignment vertical="top" wrapText="1"/>
    </xf>
    <xf numFmtId="0" fontId="14" fillId="94" borderId="87" applyNumberFormat="0" applyAlignment="0" applyProtection="0"/>
    <xf numFmtId="165" fontId="74" fillId="0" borderId="88"/>
    <xf numFmtId="165" fontId="75" fillId="0" borderId="89"/>
    <xf numFmtId="165" fontId="76" fillId="0" borderId="88"/>
    <xf numFmtId="165" fontId="77" fillId="0" borderId="89"/>
    <xf numFmtId="0" fontId="81" fillId="73" borderId="81" applyNumberFormat="0" applyAlignment="0" applyProtection="0"/>
    <xf numFmtId="0" fontId="92" fillId="88" borderId="90" applyNumberFormat="0" applyAlignment="0" applyProtection="0"/>
    <xf numFmtId="165" fontId="55" fillId="116" borderId="91">
      <alignment vertical="center"/>
    </xf>
    <xf numFmtId="165" fontId="55" fillId="111" borderId="91">
      <alignment vertical="center"/>
    </xf>
    <xf numFmtId="165" fontId="55" fillId="116" borderId="91">
      <alignment vertical="center"/>
    </xf>
    <xf numFmtId="4" fontId="55" fillId="116" borderId="91">
      <alignment vertical="center"/>
    </xf>
    <xf numFmtId="4" fontId="55" fillId="111" borderId="91">
      <alignment vertical="center"/>
    </xf>
    <xf numFmtId="4" fontId="55" fillId="116" borderId="91">
      <alignment vertical="center"/>
    </xf>
    <xf numFmtId="168" fontId="55" fillId="116" borderId="91">
      <alignment vertical="center"/>
    </xf>
    <xf numFmtId="168" fontId="55" fillId="111" borderId="91">
      <alignment vertical="center"/>
    </xf>
    <xf numFmtId="168" fontId="55" fillId="116" borderId="91">
      <alignment vertical="center"/>
    </xf>
    <xf numFmtId="173" fontId="55" fillId="116" borderId="91">
      <alignment vertical="center"/>
    </xf>
    <xf numFmtId="173" fontId="55" fillId="111" borderId="91">
      <alignment vertical="center"/>
    </xf>
    <xf numFmtId="173" fontId="55" fillId="116" borderId="91">
      <alignment vertical="center"/>
    </xf>
    <xf numFmtId="3" fontId="55" fillId="116" borderId="91">
      <alignment vertical="center"/>
    </xf>
    <xf numFmtId="3" fontId="55" fillId="111" borderId="91">
      <alignment vertical="center"/>
    </xf>
    <xf numFmtId="3" fontId="55" fillId="116" borderId="91">
      <alignment vertical="center"/>
    </xf>
    <xf numFmtId="174" fontId="94" fillId="116" borderId="91">
      <alignment vertical="center"/>
    </xf>
    <xf numFmtId="174" fontId="94" fillId="111" borderId="91">
      <alignment vertical="center"/>
    </xf>
    <xf numFmtId="174" fontId="94" fillId="116" borderId="91">
      <alignment vertical="center"/>
    </xf>
    <xf numFmtId="175" fontId="94" fillId="116" borderId="91">
      <alignment vertical="center"/>
    </xf>
    <xf numFmtId="175" fontId="94" fillId="111" borderId="91">
      <alignment vertical="center"/>
    </xf>
    <xf numFmtId="175" fontId="94" fillId="116" borderId="91">
      <alignment vertical="center"/>
    </xf>
    <xf numFmtId="176" fontId="94" fillId="116" borderId="91">
      <alignment vertical="center"/>
    </xf>
    <xf numFmtId="176" fontId="94" fillId="111" borderId="91">
      <alignment vertical="center"/>
    </xf>
    <xf numFmtId="176" fontId="94" fillId="116" borderId="91">
      <alignment vertical="center"/>
    </xf>
    <xf numFmtId="177" fontId="95" fillId="116" borderId="91">
      <alignment vertical="center"/>
    </xf>
    <xf numFmtId="177" fontId="95" fillId="111" borderId="91">
      <alignment vertical="center"/>
    </xf>
    <xf numFmtId="177" fontId="95" fillId="116" borderId="91">
      <alignment vertical="center"/>
    </xf>
    <xf numFmtId="178" fontId="95" fillId="116" borderId="91">
      <alignment vertical="center"/>
    </xf>
    <xf numFmtId="178" fontId="95" fillId="111" borderId="91">
      <alignment vertical="center"/>
    </xf>
    <xf numFmtId="178" fontId="95" fillId="116" borderId="91">
      <alignment vertical="center"/>
    </xf>
    <xf numFmtId="179" fontId="95" fillId="116" borderId="91">
      <alignment vertical="center"/>
    </xf>
    <xf numFmtId="179" fontId="95" fillId="111" borderId="91">
      <alignment vertical="center"/>
    </xf>
    <xf numFmtId="179" fontId="95" fillId="116" borderId="91">
      <alignment vertical="center"/>
    </xf>
    <xf numFmtId="166" fontId="96" fillId="116" borderId="91">
      <alignment vertical="center"/>
    </xf>
    <xf numFmtId="166" fontId="97" fillId="111" borderId="91">
      <alignment vertical="center"/>
    </xf>
    <xf numFmtId="166" fontId="98" fillId="116" borderId="91">
      <alignment vertical="center"/>
    </xf>
    <xf numFmtId="180" fontId="96" fillId="116" borderId="91">
      <alignment vertical="center"/>
    </xf>
    <xf numFmtId="180" fontId="97" fillId="111" borderId="91">
      <alignment vertical="center"/>
    </xf>
    <xf numFmtId="180" fontId="98" fillId="116" borderId="91">
      <alignment vertical="center"/>
    </xf>
    <xf numFmtId="181" fontId="96" fillId="116" borderId="91">
      <alignment vertical="center"/>
    </xf>
    <xf numFmtId="181" fontId="97" fillId="111" borderId="91">
      <alignment vertical="center"/>
    </xf>
    <xf numFmtId="181" fontId="98" fillId="116" borderId="91">
      <alignment vertical="center"/>
    </xf>
    <xf numFmtId="0" fontId="99" fillId="116" borderId="91">
      <alignment vertical="center"/>
    </xf>
    <xf numFmtId="0" fontId="100" fillId="111" borderId="91">
      <alignment vertical="center"/>
    </xf>
    <xf numFmtId="0" fontId="99" fillId="116" borderId="91">
      <alignment vertical="center"/>
    </xf>
    <xf numFmtId="0" fontId="101" fillId="116" borderId="91">
      <alignment horizontal="left" vertical="center"/>
    </xf>
    <xf numFmtId="0" fontId="101" fillId="111" borderId="91">
      <alignment horizontal="left" vertical="center"/>
    </xf>
    <xf numFmtId="0" fontId="101" fillId="116" borderId="91">
      <alignment horizontal="left" vertical="center"/>
    </xf>
    <xf numFmtId="165" fontId="56" fillId="107" borderId="91">
      <alignment vertical="center"/>
    </xf>
    <xf numFmtId="165" fontId="56" fillId="117" borderId="91">
      <alignment vertical="center"/>
    </xf>
    <xf numFmtId="165" fontId="56" fillId="118" borderId="91">
      <alignment vertical="center"/>
    </xf>
    <xf numFmtId="4" fontId="56" fillId="107" borderId="91">
      <alignment vertical="center"/>
    </xf>
    <xf numFmtId="4" fontId="56" fillId="117" borderId="91">
      <alignment vertical="center"/>
    </xf>
    <xf numFmtId="4" fontId="56" fillId="118" borderId="91">
      <alignment vertical="center"/>
    </xf>
    <xf numFmtId="168" fontId="56" fillId="107" borderId="91">
      <alignment vertical="center"/>
    </xf>
    <xf numFmtId="168" fontId="56" fillId="117" borderId="91">
      <alignment vertical="center"/>
    </xf>
    <xf numFmtId="168" fontId="56" fillId="118" borderId="91">
      <alignment vertical="center"/>
    </xf>
    <xf numFmtId="173" fontId="56" fillId="107" borderId="91">
      <alignment vertical="center"/>
    </xf>
    <xf numFmtId="173" fontId="56" fillId="117" borderId="91">
      <alignment vertical="center"/>
    </xf>
    <xf numFmtId="173" fontId="56" fillId="118" borderId="91">
      <alignment vertical="center"/>
    </xf>
    <xf numFmtId="3" fontId="56" fillId="107" borderId="91">
      <alignment vertical="center"/>
    </xf>
    <xf numFmtId="3" fontId="56" fillId="117" borderId="91">
      <alignment vertical="center"/>
    </xf>
    <xf numFmtId="3" fontId="56" fillId="118" borderId="91">
      <alignment vertical="center"/>
    </xf>
    <xf numFmtId="174" fontId="102" fillId="107" borderId="91">
      <alignment vertical="center"/>
    </xf>
    <xf numFmtId="174" fontId="102" fillId="117" borderId="91">
      <alignment vertical="center"/>
    </xf>
    <xf numFmtId="174" fontId="102" fillId="118" borderId="91">
      <alignment vertical="center"/>
    </xf>
    <xf numFmtId="175" fontId="102" fillId="107" borderId="91">
      <alignment vertical="center"/>
    </xf>
    <xf numFmtId="175" fontId="102" fillId="117" borderId="91">
      <alignment vertical="center"/>
    </xf>
    <xf numFmtId="175" fontId="102" fillId="118" borderId="91">
      <alignment vertical="center"/>
    </xf>
    <xf numFmtId="176" fontId="102" fillId="107" borderId="91">
      <alignment vertical="center"/>
    </xf>
    <xf numFmtId="176" fontId="102" fillId="117" borderId="91">
      <alignment vertical="center"/>
    </xf>
    <xf numFmtId="176" fontId="102" fillId="118" borderId="91">
      <alignment vertical="center"/>
    </xf>
    <xf numFmtId="177" fontId="103" fillId="107" borderId="91">
      <alignment vertical="center"/>
    </xf>
    <xf numFmtId="177" fontId="103" fillId="117" borderId="91">
      <alignment vertical="center"/>
    </xf>
    <xf numFmtId="177" fontId="103" fillId="118" borderId="91">
      <alignment vertical="center"/>
    </xf>
    <xf numFmtId="178" fontId="103" fillId="107" borderId="91">
      <alignment vertical="center"/>
    </xf>
    <xf numFmtId="178" fontId="103" fillId="117" borderId="91">
      <alignment vertical="center"/>
    </xf>
    <xf numFmtId="178" fontId="103" fillId="118" borderId="91">
      <alignment vertical="center"/>
    </xf>
    <xf numFmtId="179" fontId="103" fillId="107" borderId="91">
      <alignment vertical="center"/>
    </xf>
    <xf numFmtId="179" fontId="103" fillId="117" borderId="91">
      <alignment vertical="center"/>
    </xf>
    <xf numFmtId="179" fontId="103" fillId="118" borderId="91">
      <alignment vertical="center"/>
    </xf>
    <xf numFmtId="166" fontId="104" fillId="107" borderId="91">
      <alignment vertical="center"/>
    </xf>
    <xf numFmtId="166" fontId="105" fillId="117" borderId="91">
      <alignment vertical="center"/>
    </xf>
    <xf numFmtId="166" fontId="106" fillId="118" borderId="91">
      <alignment vertical="center"/>
    </xf>
    <xf numFmtId="180" fontId="104" fillId="107" borderId="91">
      <alignment vertical="center"/>
    </xf>
    <xf numFmtId="180" fontId="105" fillId="117" borderId="91">
      <alignment vertical="center"/>
    </xf>
    <xf numFmtId="180" fontId="106" fillId="118" borderId="91">
      <alignment vertical="center"/>
    </xf>
    <xf numFmtId="181" fontId="104" fillId="107" borderId="91">
      <alignment vertical="center"/>
    </xf>
    <xf numFmtId="181" fontId="105" fillId="117" borderId="91">
      <alignment vertical="center"/>
    </xf>
    <xf numFmtId="181" fontId="106" fillId="118" borderId="91">
      <alignment vertical="center"/>
    </xf>
    <xf numFmtId="0" fontId="107" fillId="107" borderId="91">
      <alignment vertical="center"/>
    </xf>
    <xf numFmtId="0" fontId="108" fillId="117" borderId="91">
      <alignment vertical="center"/>
    </xf>
    <xf numFmtId="0" fontId="107" fillId="118" borderId="91">
      <alignment vertical="center"/>
    </xf>
    <xf numFmtId="0" fontId="109" fillId="107" borderId="91">
      <alignment horizontal="left" vertical="center"/>
    </xf>
    <xf numFmtId="0" fontId="109" fillId="117" borderId="91">
      <alignment horizontal="left" vertical="center"/>
    </xf>
    <xf numFmtId="0" fontId="109" fillId="118" borderId="91">
      <alignment horizontal="left" vertical="center"/>
    </xf>
    <xf numFmtId="165" fontId="55" fillId="101" borderId="78">
      <alignment vertical="center"/>
    </xf>
    <xf numFmtId="165" fontId="55" fillId="101" borderId="78">
      <alignment vertical="center"/>
    </xf>
    <xf numFmtId="165" fontId="55" fillId="102" borderId="78">
      <alignment vertical="center"/>
    </xf>
    <xf numFmtId="4" fontId="55" fillId="101" borderId="78">
      <alignment vertical="center"/>
    </xf>
    <xf numFmtId="4" fontId="55" fillId="101" borderId="78">
      <alignment vertical="center"/>
    </xf>
    <xf numFmtId="4" fontId="55" fillId="102" borderId="78">
      <alignment vertical="center"/>
    </xf>
    <xf numFmtId="168" fontId="55" fillId="101" borderId="78">
      <alignment vertical="center"/>
    </xf>
    <xf numFmtId="168" fontId="55" fillId="101" borderId="78">
      <alignment vertical="center"/>
    </xf>
    <xf numFmtId="168" fontId="55" fillId="102" borderId="78">
      <alignment vertical="center"/>
    </xf>
    <xf numFmtId="173" fontId="55" fillId="101" borderId="78">
      <alignment vertical="center"/>
    </xf>
    <xf numFmtId="173" fontId="55" fillId="101" borderId="78">
      <alignment vertical="center"/>
    </xf>
    <xf numFmtId="173" fontId="55" fillId="102" borderId="78">
      <alignment vertical="center"/>
    </xf>
    <xf numFmtId="3" fontId="55" fillId="101" borderId="78">
      <alignment vertical="center"/>
    </xf>
    <xf numFmtId="3" fontId="55" fillId="101" borderId="78">
      <alignment vertical="center"/>
    </xf>
    <xf numFmtId="3" fontId="55" fillId="102" borderId="78">
      <alignment vertical="center"/>
    </xf>
    <xf numFmtId="174" fontId="94" fillId="101" borderId="78">
      <alignment vertical="center"/>
    </xf>
    <xf numFmtId="174" fontId="94" fillId="101" borderId="78">
      <alignment vertical="center"/>
    </xf>
    <xf numFmtId="174" fontId="94" fillId="102" borderId="78">
      <alignment vertical="center"/>
    </xf>
    <xf numFmtId="175" fontId="94" fillId="101" borderId="78">
      <alignment vertical="center"/>
    </xf>
    <xf numFmtId="175" fontId="94" fillId="101" borderId="78">
      <alignment vertical="center"/>
    </xf>
    <xf numFmtId="175" fontId="94" fillId="102" borderId="78">
      <alignment vertical="center"/>
    </xf>
    <xf numFmtId="176" fontId="94" fillId="101" borderId="78">
      <alignment vertical="center"/>
    </xf>
    <xf numFmtId="176" fontId="94" fillId="101" borderId="78">
      <alignment vertical="center"/>
    </xf>
    <xf numFmtId="176" fontId="94" fillId="102" borderId="78">
      <alignment vertical="center"/>
    </xf>
    <xf numFmtId="177" fontId="95" fillId="101" borderId="78">
      <alignment vertical="center"/>
    </xf>
    <xf numFmtId="177" fontId="95" fillId="101" borderId="78">
      <alignment vertical="center"/>
    </xf>
    <xf numFmtId="177" fontId="95" fillId="102" borderId="78">
      <alignment vertical="center"/>
    </xf>
    <xf numFmtId="178" fontId="95" fillId="101" borderId="78">
      <alignment vertical="center"/>
    </xf>
    <xf numFmtId="178" fontId="95" fillId="101" borderId="78">
      <alignment vertical="center"/>
    </xf>
    <xf numFmtId="178" fontId="95" fillId="102" borderId="78">
      <alignment vertical="center"/>
    </xf>
    <xf numFmtId="179" fontId="95" fillId="101" borderId="78">
      <alignment vertical="center"/>
    </xf>
    <xf numFmtId="179" fontId="95" fillId="101" borderId="78">
      <alignment vertical="center"/>
    </xf>
    <xf numFmtId="179" fontId="95" fillId="102" borderId="78">
      <alignment vertical="center"/>
    </xf>
    <xf numFmtId="166" fontId="96" fillId="101" borderId="78">
      <alignment vertical="center"/>
    </xf>
    <xf numFmtId="166" fontId="97" fillId="101" borderId="78">
      <alignment vertical="center"/>
    </xf>
    <xf numFmtId="166" fontId="98" fillId="102" borderId="78">
      <alignment vertical="center"/>
    </xf>
    <xf numFmtId="180" fontId="96" fillId="101" borderId="78">
      <alignment vertical="center"/>
    </xf>
    <xf numFmtId="180" fontId="97" fillId="101" borderId="78">
      <alignment vertical="center"/>
    </xf>
    <xf numFmtId="180" fontId="98" fillId="102" borderId="78">
      <alignment vertical="center"/>
    </xf>
    <xf numFmtId="181" fontId="96" fillId="101" borderId="78">
      <alignment vertical="center"/>
    </xf>
    <xf numFmtId="181" fontId="97" fillId="101" borderId="78">
      <alignment vertical="center"/>
    </xf>
    <xf numFmtId="181" fontId="98" fillId="102" borderId="78">
      <alignment vertical="center"/>
    </xf>
    <xf numFmtId="0" fontId="99" fillId="101" borderId="78">
      <alignment vertical="center"/>
    </xf>
    <xf numFmtId="0" fontId="100" fillId="101" borderId="78">
      <alignment vertical="center"/>
    </xf>
    <xf numFmtId="0" fontId="99" fillId="102" borderId="78">
      <alignment vertical="center"/>
    </xf>
    <xf numFmtId="0" fontId="101" fillId="101" borderId="78">
      <alignment horizontal="left" vertical="center"/>
    </xf>
    <xf numFmtId="0" fontId="101" fillId="101" borderId="78">
      <alignment horizontal="left" vertical="center"/>
    </xf>
    <xf numFmtId="0" fontId="101" fillId="102" borderId="78">
      <alignment horizontal="left" vertical="center"/>
    </xf>
    <xf numFmtId="165" fontId="56" fillId="118" borderId="78">
      <alignment vertical="center"/>
    </xf>
    <xf numFmtId="165" fontId="56" fillId="105" borderId="78">
      <alignment vertical="center"/>
    </xf>
    <xf numFmtId="165" fontId="56" fillId="77" borderId="78">
      <alignment vertical="center"/>
    </xf>
    <xf numFmtId="4" fontId="56" fillId="118" borderId="78">
      <alignment vertical="center"/>
    </xf>
    <xf numFmtId="4" fontId="56" fillId="105" borderId="78">
      <alignment vertical="center"/>
    </xf>
    <xf numFmtId="4" fontId="56" fillId="77" borderId="78">
      <alignment vertical="center"/>
    </xf>
    <xf numFmtId="168" fontId="56" fillId="118" borderId="78">
      <alignment vertical="center"/>
    </xf>
    <xf numFmtId="168" fontId="56" fillId="105" borderId="78">
      <alignment vertical="center"/>
    </xf>
    <xf numFmtId="168" fontId="56" fillId="77" borderId="78">
      <alignment vertical="center"/>
    </xf>
    <xf numFmtId="173" fontId="56" fillId="118" borderId="78">
      <alignment vertical="center"/>
    </xf>
    <xf numFmtId="173" fontId="56" fillId="105" borderId="78">
      <alignment vertical="center"/>
    </xf>
    <xf numFmtId="173" fontId="56" fillId="77" borderId="78">
      <alignment vertical="center"/>
    </xf>
    <xf numFmtId="3" fontId="56" fillId="118" borderId="78">
      <alignment vertical="center"/>
    </xf>
    <xf numFmtId="3" fontId="56" fillId="105" borderId="78">
      <alignment vertical="center"/>
    </xf>
    <xf numFmtId="3" fontId="56" fillId="77" borderId="78">
      <alignment vertical="center"/>
    </xf>
    <xf numFmtId="174" fontId="102" fillId="118" borderId="78">
      <alignment vertical="center"/>
    </xf>
    <xf numFmtId="174" fontId="102" fillId="105" borderId="78">
      <alignment vertical="center"/>
    </xf>
    <xf numFmtId="174" fontId="102" fillId="77" borderId="78">
      <alignment vertical="center"/>
    </xf>
    <xf numFmtId="175" fontId="102" fillId="118" borderId="78">
      <alignment vertical="center"/>
    </xf>
    <xf numFmtId="175" fontId="102" fillId="105" borderId="78">
      <alignment vertical="center"/>
    </xf>
    <xf numFmtId="175" fontId="102" fillId="77" borderId="78">
      <alignment vertical="center"/>
    </xf>
    <xf numFmtId="176" fontId="102" fillId="118" borderId="78">
      <alignment vertical="center"/>
    </xf>
    <xf numFmtId="176" fontId="102" fillId="105" borderId="78">
      <alignment vertical="center"/>
    </xf>
    <xf numFmtId="176" fontId="102" fillId="77" borderId="78">
      <alignment vertical="center"/>
    </xf>
    <xf numFmtId="177" fontId="103" fillId="118" borderId="78">
      <alignment vertical="center"/>
    </xf>
    <xf numFmtId="177" fontId="103" fillId="105" borderId="78">
      <alignment vertical="center"/>
    </xf>
    <xf numFmtId="177" fontId="103" fillId="77" borderId="78">
      <alignment vertical="center"/>
    </xf>
    <xf numFmtId="178" fontId="103" fillId="118" borderId="78">
      <alignment vertical="center"/>
    </xf>
    <xf numFmtId="178" fontId="103" fillId="105" borderId="78">
      <alignment vertical="center"/>
    </xf>
    <xf numFmtId="178" fontId="103" fillId="77" borderId="78">
      <alignment vertical="center"/>
    </xf>
    <xf numFmtId="179" fontId="103" fillId="118" borderId="78">
      <alignment vertical="center"/>
    </xf>
    <xf numFmtId="179" fontId="103" fillId="105" borderId="78">
      <alignment vertical="center"/>
    </xf>
    <xf numFmtId="179" fontId="103" fillId="77" borderId="78">
      <alignment vertical="center"/>
    </xf>
    <xf numFmtId="166" fontId="104" fillId="118" borderId="78">
      <alignment vertical="center"/>
    </xf>
    <xf numFmtId="166" fontId="105" fillId="105" borderId="78">
      <alignment vertical="center"/>
    </xf>
    <xf numFmtId="166" fontId="106" fillId="77" borderId="78">
      <alignment vertical="center"/>
    </xf>
    <xf numFmtId="180" fontId="104" fillId="118" borderId="78">
      <alignment vertical="center"/>
    </xf>
    <xf numFmtId="180" fontId="105" fillId="105" borderId="78">
      <alignment vertical="center"/>
    </xf>
    <xf numFmtId="180" fontId="106" fillId="77" borderId="78">
      <alignment vertical="center"/>
    </xf>
    <xf numFmtId="181" fontId="104" fillId="118" borderId="78">
      <alignment vertical="center"/>
    </xf>
    <xf numFmtId="181" fontId="105" fillId="105" borderId="78">
      <alignment vertical="center"/>
    </xf>
    <xf numFmtId="181" fontId="106" fillId="77" borderId="78">
      <alignment vertical="center"/>
    </xf>
    <xf numFmtId="0" fontId="107" fillId="118" borderId="78">
      <alignment vertical="center"/>
    </xf>
    <xf numFmtId="0" fontId="108" fillId="105" borderId="78">
      <alignment vertical="center"/>
    </xf>
    <xf numFmtId="0" fontId="107" fillId="77" borderId="78">
      <alignment vertical="center"/>
    </xf>
    <xf numFmtId="0" fontId="109" fillId="118" borderId="78">
      <alignment horizontal="left" vertical="center"/>
    </xf>
    <xf numFmtId="0" fontId="109" fillId="105" borderId="78">
      <alignment horizontal="left" vertical="center"/>
    </xf>
    <xf numFmtId="0" fontId="109" fillId="77" borderId="78">
      <alignment horizontal="left" vertical="center"/>
    </xf>
    <xf numFmtId="49" fontId="14" fillId="73" borderId="84">
      <alignment vertical="center" wrapText="1"/>
    </xf>
    <xf numFmtId="49" fontId="14" fillId="73" borderId="84">
      <alignment vertical="center" wrapText="1"/>
    </xf>
    <xf numFmtId="49" fontId="14" fillId="73" borderId="84">
      <alignment vertical="center" wrapText="1"/>
    </xf>
    <xf numFmtId="0" fontId="14" fillId="83" borderId="84">
      <alignment horizontal="left" vertical="center" wrapText="1"/>
    </xf>
    <xf numFmtId="0" fontId="14" fillId="83" borderId="84">
      <alignment horizontal="left" vertical="center" wrapText="1"/>
    </xf>
    <xf numFmtId="0" fontId="14" fillId="83" borderId="84">
      <alignment horizontal="left" vertical="center" wrapText="1"/>
    </xf>
    <xf numFmtId="0" fontId="54" fillId="83" borderId="84">
      <alignment horizontal="left" vertical="center" wrapText="1"/>
    </xf>
    <xf numFmtId="0" fontId="54" fillId="83" borderId="84">
      <alignment horizontal="left" vertical="center" wrapText="1"/>
    </xf>
    <xf numFmtId="0" fontId="54" fillId="83" borderId="84">
      <alignment horizontal="left" vertical="center" wrapText="1"/>
    </xf>
    <xf numFmtId="0" fontId="14" fillId="121" borderId="84">
      <alignment horizontal="left" vertical="center" wrapText="1"/>
    </xf>
    <xf numFmtId="0" fontId="14" fillId="121" borderId="84">
      <alignment horizontal="left" vertical="center" wrapText="1"/>
    </xf>
    <xf numFmtId="0" fontId="14" fillId="92" borderId="84">
      <alignment horizontal="left" vertical="center" wrapText="1"/>
    </xf>
    <xf numFmtId="0" fontId="110" fillId="122" borderId="84">
      <alignment horizontal="left" vertical="center" wrapText="1"/>
    </xf>
    <xf numFmtId="0" fontId="110" fillId="120" borderId="84">
      <alignment horizontal="left" vertical="center" wrapText="1"/>
    </xf>
    <xf numFmtId="0" fontId="110" fillId="123" borderId="84">
      <alignment horizontal="left" vertical="center" wrapText="1"/>
    </xf>
    <xf numFmtId="0" fontId="14" fillId="110" borderId="84">
      <alignment horizontal="left" vertical="center" wrapText="1"/>
    </xf>
    <xf numFmtId="0" fontId="14" fillId="84" borderId="84">
      <alignment horizontal="left" vertical="center" wrapText="1"/>
    </xf>
    <xf numFmtId="0" fontId="14" fillId="111" borderId="84">
      <alignment horizontal="left" vertical="center" wrapText="1"/>
    </xf>
    <xf numFmtId="0" fontId="14" fillId="84" borderId="84">
      <alignment horizontal="left" vertical="center" wrapText="1"/>
    </xf>
    <xf numFmtId="0" fontId="14" fillId="109" borderId="84">
      <alignment horizontal="left" vertical="center" wrapText="1"/>
    </xf>
    <xf numFmtId="0" fontId="14" fillId="93" borderId="84">
      <alignment horizontal="left" vertical="center" wrapText="1"/>
    </xf>
    <xf numFmtId="0" fontId="14" fillId="112" borderId="84">
      <alignment horizontal="left" vertical="center" wrapText="1"/>
    </xf>
    <xf numFmtId="0" fontId="14" fillId="80" borderId="84">
      <alignment horizontal="left" vertical="center" wrapText="1"/>
    </xf>
    <xf numFmtId="0" fontId="14" fillId="80" borderId="84">
      <alignment horizontal="left" vertical="center" wrapText="1"/>
    </xf>
    <xf numFmtId="0" fontId="14" fillId="113" borderId="84">
      <alignment horizontal="left" vertical="center" wrapText="1"/>
    </xf>
    <xf numFmtId="0" fontId="14" fillId="84" borderId="84">
      <alignment horizontal="left" vertical="center" wrapText="1"/>
    </xf>
    <xf numFmtId="0" fontId="14" fillId="114" borderId="84">
      <alignment horizontal="left" vertical="center" wrapText="1"/>
    </xf>
    <xf numFmtId="0" fontId="14" fillId="114" borderId="84">
      <alignment horizontal="left" vertical="center" wrapText="1"/>
    </xf>
    <xf numFmtId="0" fontId="14" fillId="113" borderId="84">
      <alignment horizontal="left" vertical="center" wrapText="1"/>
    </xf>
    <xf numFmtId="43" fontId="8" fillId="0" borderId="0" applyFont="0" applyFill="0" applyBorder="0" applyAlignment="0" applyProtection="0"/>
    <xf numFmtId="0" fontId="14" fillId="31" borderId="0" applyNumberFormat="0" applyBorder="0" applyAlignment="0" applyProtection="0"/>
    <xf numFmtId="0" fontId="14" fillId="72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4" fillId="0" borderId="0"/>
    <xf numFmtId="0" fontId="174" fillId="0" borderId="0"/>
    <xf numFmtId="43" fontId="8" fillId="0" borderId="0" applyFont="0" applyFill="0" applyBorder="0" applyAlignment="0" applyProtection="0"/>
    <xf numFmtId="0" fontId="14" fillId="31" borderId="0" applyNumberFormat="0" applyBorder="0" applyAlignment="0" applyProtection="0"/>
    <xf numFmtId="0" fontId="8" fillId="0" borderId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0" borderId="95" applyNumberFormat="0" applyFill="0" applyAlignment="0" applyProtection="0"/>
    <xf numFmtId="166" fontId="97" fillId="101" borderId="103">
      <alignment vertical="center"/>
    </xf>
    <xf numFmtId="0" fontId="61" fillId="88" borderId="92" applyNumberFormat="0" applyAlignment="0" applyProtection="0"/>
    <xf numFmtId="165" fontId="56" fillId="68" borderId="103">
      <alignment vertical="center"/>
    </xf>
    <xf numFmtId="165" fontId="55" fillId="67" borderId="103">
      <alignment vertical="center"/>
    </xf>
    <xf numFmtId="165" fontId="56" fillId="68" borderId="103">
      <alignment vertical="center"/>
    </xf>
    <xf numFmtId="165" fontId="55" fillId="67" borderId="103">
      <alignment vertical="center"/>
    </xf>
    <xf numFmtId="0" fontId="66" fillId="94" borderId="96">
      <alignment horizontal="center" vertical="center"/>
    </xf>
    <xf numFmtId="0" fontId="66" fillId="94" borderId="96">
      <alignment horizontal="center" vertical="center"/>
    </xf>
    <xf numFmtId="0" fontId="67" fillId="95" borderId="97">
      <alignment horizontal="left" vertical="top" wrapText="1"/>
    </xf>
    <xf numFmtId="0" fontId="67" fillId="95" borderId="97">
      <alignment horizontal="left" vertical="top" wrapText="1"/>
    </xf>
    <xf numFmtId="0" fontId="67" fillId="95" borderId="97">
      <alignment horizontal="left" vertical="top" wrapText="1"/>
    </xf>
    <xf numFmtId="49" fontId="64" fillId="110" borderId="98">
      <alignment vertical="center" wrapText="1"/>
    </xf>
    <xf numFmtId="49" fontId="64" fillId="84" borderId="98">
      <alignment vertical="center" wrapText="1"/>
    </xf>
    <xf numFmtId="49" fontId="64" fillId="111" borderId="98">
      <alignment vertical="center" wrapText="1"/>
    </xf>
    <xf numFmtId="49" fontId="64" fillId="84" borderId="98">
      <alignment vertical="center" wrapText="1"/>
    </xf>
    <xf numFmtId="49" fontId="64" fillId="109" borderId="98">
      <alignment vertical="center" wrapText="1"/>
    </xf>
    <xf numFmtId="49" fontId="64" fillId="93" borderId="98">
      <alignment vertical="center" wrapText="1"/>
    </xf>
    <xf numFmtId="49" fontId="64" fillId="112" borderId="98">
      <alignment vertical="center" wrapText="1"/>
    </xf>
    <xf numFmtId="49" fontId="64" fillId="80" borderId="98">
      <alignment vertical="center" wrapText="1"/>
    </xf>
    <xf numFmtId="49" fontId="64" fillId="80" borderId="98">
      <alignment vertical="center" wrapText="1"/>
    </xf>
    <xf numFmtId="49" fontId="64" fillId="113" borderId="98">
      <alignment vertical="center" wrapText="1"/>
    </xf>
    <xf numFmtId="49" fontId="64" fillId="84" borderId="98">
      <alignment vertical="center" wrapText="1"/>
    </xf>
    <xf numFmtId="49" fontId="64" fillId="114" borderId="98">
      <alignment vertical="center" wrapText="1"/>
    </xf>
    <xf numFmtId="49" fontId="64" fillId="114" borderId="98">
      <alignment vertical="center" wrapText="1"/>
    </xf>
    <xf numFmtId="49" fontId="64" fillId="113" borderId="98">
      <alignment vertical="center" wrapText="1"/>
    </xf>
    <xf numFmtId="49" fontId="14" fillId="78" borderId="99">
      <alignment vertical="top" wrapText="1"/>
    </xf>
    <xf numFmtId="0" fontId="14" fillId="94" borderId="93" applyNumberFormat="0" applyAlignment="0" applyProtection="0"/>
    <xf numFmtId="0" fontId="81" fillId="73" borderId="92" applyNumberFormat="0" applyAlignment="0" applyProtection="0"/>
    <xf numFmtId="173" fontId="56" fillId="105" borderId="103">
      <alignment vertical="center"/>
    </xf>
    <xf numFmtId="173" fontId="56" fillId="118" borderId="103">
      <alignment vertical="center"/>
    </xf>
    <xf numFmtId="4" fontId="56" fillId="105" borderId="103">
      <alignment vertical="center"/>
    </xf>
    <xf numFmtId="166" fontId="96" fillId="101" borderId="103">
      <alignment vertical="center"/>
    </xf>
    <xf numFmtId="176" fontId="94" fillId="102" borderId="103">
      <alignment vertical="center"/>
    </xf>
    <xf numFmtId="0" fontId="92" fillId="88" borderId="90" applyNumberFormat="0" applyAlignment="0" applyProtection="0"/>
    <xf numFmtId="165" fontId="55" fillId="116" borderId="100">
      <alignment vertical="center"/>
    </xf>
    <xf numFmtId="165" fontId="55" fillId="111" borderId="100">
      <alignment vertical="center"/>
    </xf>
    <xf numFmtId="165" fontId="55" fillId="116" borderId="100">
      <alignment vertical="center"/>
    </xf>
    <xf numFmtId="4" fontId="55" fillId="116" borderId="100">
      <alignment vertical="center"/>
    </xf>
    <xf numFmtId="4" fontId="55" fillId="111" borderId="100">
      <alignment vertical="center"/>
    </xf>
    <xf numFmtId="4" fontId="55" fillId="116" borderId="100">
      <alignment vertical="center"/>
    </xf>
    <xf numFmtId="168" fontId="55" fillId="116" borderId="100">
      <alignment vertical="center"/>
    </xf>
    <xf numFmtId="168" fontId="55" fillId="111" borderId="100">
      <alignment vertical="center"/>
    </xf>
    <xf numFmtId="168" fontId="55" fillId="116" borderId="100">
      <alignment vertical="center"/>
    </xf>
    <xf numFmtId="173" fontId="55" fillId="116" borderId="100">
      <alignment vertical="center"/>
    </xf>
    <xf numFmtId="173" fontId="55" fillId="111" borderId="100">
      <alignment vertical="center"/>
    </xf>
    <xf numFmtId="173" fontId="55" fillId="116" borderId="100">
      <alignment vertical="center"/>
    </xf>
    <xf numFmtId="3" fontId="55" fillId="116" borderId="100">
      <alignment vertical="center"/>
    </xf>
    <xf numFmtId="3" fontId="55" fillId="111" borderId="100">
      <alignment vertical="center"/>
    </xf>
    <xf numFmtId="3" fontId="55" fillId="116" borderId="100">
      <alignment vertical="center"/>
    </xf>
    <xf numFmtId="174" fontId="94" fillId="116" borderId="100">
      <alignment vertical="center"/>
    </xf>
    <xf numFmtId="174" fontId="94" fillId="111" borderId="100">
      <alignment vertical="center"/>
    </xf>
    <xf numFmtId="174" fontId="94" fillId="116" borderId="100">
      <alignment vertical="center"/>
    </xf>
    <xf numFmtId="175" fontId="94" fillId="116" borderId="100">
      <alignment vertical="center"/>
    </xf>
    <xf numFmtId="175" fontId="94" fillId="111" borderId="100">
      <alignment vertical="center"/>
    </xf>
    <xf numFmtId="175" fontId="94" fillId="116" borderId="100">
      <alignment vertical="center"/>
    </xf>
    <xf numFmtId="176" fontId="94" fillId="116" borderId="100">
      <alignment vertical="center"/>
    </xf>
    <xf numFmtId="176" fontId="94" fillId="111" borderId="100">
      <alignment vertical="center"/>
    </xf>
    <xf numFmtId="176" fontId="94" fillId="116" borderId="100">
      <alignment vertical="center"/>
    </xf>
    <xf numFmtId="177" fontId="95" fillId="116" borderId="100">
      <alignment vertical="center"/>
    </xf>
    <xf numFmtId="177" fontId="95" fillId="111" borderId="100">
      <alignment vertical="center"/>
    </xf>
    <xf numFmtId="177" fontId="95" fillId="116" borderId="100">
      <alignment vertical="center"/>
    </xf>
    <xf numFmtId="178" fontId="95" fillId="116" borderId="100">
      <alignment vertical="center"/>
    </xf>
    <xf numFmtId="178" fontId="95" fillId="111" borderId="100">
      <alignment vertical="center"/>
    </xf>
    <xf numFmtId="178" fontId="95" fillId="116" borderId="100">
      <alignment vertical="center"/>
    </xf>
    <xf numFmtId="179" fontId="95" fillId="116" borderId="100">
      <alignment vertical="center"/>
    </xf>
    <xf numFmtId="179" fontId="95" fillId="111" borderId="100">
      <alignment vertical="center"/>
    </xf>
    <xf numFmtId="179" fontId="95" fillId="116" borderId="100">
      <alignment vertical="center"/>
    </xf>
    <xf numFmtId="166" fontId="96" fillId="116" borderId="100">
      <alignment vertical="center"/>
    </xf>
    <xf numFmtId="166" fontId="97" fillId="111" borderId="100">
      <alignment vertical="center"/>
    </xf>
    <xf numFmtId="166" fontId="98" fillId="116" borderId="100">
      <alignment vertical="center"/>
    </xf>
    <xf numFmtId="180" fontId="96" fillId="116" borderId="100">
      <alignment vertical="center"/>
    </xf>
    <xf numFmtId="180" fontId="97" fillId="111" borderId="100">
      <alignment vertical="center"/>
    </xf>
    <xf numFmtId="180" fontId="98" fillId="116" borderId="100">
      <alignment vertical="center"/>
    </xf>
    <xf numFmtId="181" fontId="96" fillId="116" borderId="100">
      <alignment vertical="center"/>
    </xf>
    <xf numFmtId="181" fontId="97" fillId="111" borderId="100">
      <alignment vertical="center"/>
    </xf>
    <xf numFmtId="181" fontId="98" fillId="116" borderId="100">
      <alignment vertical="center"/>
    </xf>
    <xf numFmtId="0" fontId="99" fillId="116" borderId="100">
      <alignment vertical="center"/>
    </xf>
    <xf numFmtId="0" fontId="100" fillId="111" borderId="100">
      <alignment vertical="center"/>
    </xf>
    <xf numFmtId="0" fontId="99" fillId="116" borderId="100">
      <alignment vertical="center"/>
    </xf>
    <xf numFmtId="0" fontId="101" fillId="116" borderId="100">
      <alignment horizontal="left" vertical="center"/>
    </xf>
    <xf numFmtId="0" fontId="101" fillId="111" borderId="100">
      <alignment horizontal="left" vertical="center"/>
    </xf>
    <xf numFmtId="0" fontId="101" fillId="116" borderId="100">
      <alignment horizontal="left" vertical="center"/>
    </xf>
    <xf numFmtId="165" fontId="56" fillId="107" borderId="100">
      <alignment vertical="center"/>
    </xf>
    <xf numFmtId="165" fontId="56" fillId="117" borderId="100">
      <alignment vertical="center"/>
    </xf>
    <xf numFmtId="165" fontId="56" fillId="118" borderId="100">
      <alignment vertical="center"/>
    </xf>
    <xf numFmtId="4" fontId="56" fillId="107" borderId="100">
      <alignment vertical="center"/>
    </xf>
    <xf numFmtId="4" fontId="56" fillId="117" borderId="100">
      <alignment vertical="center"/>
    </xf>
    <xf numFmtId="4" fontId="56" fillId="118" borderId="100">
      <alignment vertical="center"/>
    </xf>
    <xf numFmtId="168" fontId="56" fillId="107" borderId="100">
      <alignment vertical="center"/>
    </xf>
    <xf numFmtId="168" fontId="56" fillId="117" borderId="100">
      <alignment vertical="center"/>
    </xf>
    <xf numFmtId="168" fontId="56" fillId="118" borderId="100">
      <alignment vertical="center"/>
    </xf>
    <xf numFmtId="173" fontId="56" fillId="107" borderId="100">
      <alignment vertical="center"/>
    </xf>
    <xf numFmtId="173" fontId="56" fillId="117" borderId="100">
      <alignment vertical="center"/>
    </xf>
    <xf numFmtId="173" fontId="56" fillId="118" borderId="100">
      <alignment vertical="center"/>
    </xf>
    <xf numFmtId="3" fontId="56" fillId="107" borderId="100">
      <alignment vertical="center"/>
    </xf>
    <xf numFmtId="3" fontId="56" fillId="117" borderId="100">
      <alignment vertical="center"/>
    </xf>
    <xf numFmtId="3" fontId="56" fillId="118" borderId="100">
      <alignment vertical="center"/>
    </xf>
    <xf numFmtId="174" fontId="102" fillId="107" borderId="100">
      <alignment vertical="center"/>
    </xf>
    <xf numFmtId="174" fontId="102" fillId="117" borderId="100">
      <alignment vertical="center"/>
    </xf>
    <xf numFmtId="174" fontId="102" fillId="118" borderId="100">
      <alignment vertical="center"/>
    </xf>
    <xf numFmtId="175" fontId="102" fillId="107" borderId="100">
      <alignment vertical="center"/>
    </xf>
    <xf numFmtId="175" fontId="102" fillId="117" borderId="100">
      <alignment vertical="center"/>
    </xf>
    <xf numFmtId="175" fontId="102" fillId="118" borderId="100">
      <alignment vertical="center"/>
    </xf>
    <xf numFmtId="176" fontId="102" fillId="107" borderId="100">
      <alignment vertical="center"/>
    </xf>
    <xf numFmtId="176" fontId="102" fillId="117" borderId="100">
      <alignment vertical="center"/>
    </xf>
    <xf numFmtId="176" fontId="102" fillId="118" borderId="100">
      <alignment vertical="center"/>
    </xf>
    <xf numFmtId="177" fontId="103" fillId="107" borderId="100">
      <alignment vertical="center"/>
    </xf>
    <xf numFmtId="177" fontId="103" fillId="117" borderId="100">
      <alignment vertical="center"/>
    </xf>
    <xf numFmtId="177" fontId="103" fillId="118" borderId="100">
      <alignment vertical="center"/>
    </xf>
    <xf numFmtId="178" fontId="103" fillId="107" borderId="100">
      <alignment vertical="center"/>
    </xf>
    <xf numFmtId="178" fontId="103" fillId="117" borderId="100">
      <alignment vertical="center"/>
    </xf>
    <xf numFmtId="178" fontId="103" fillId="118" borderId="100">
      <alignment vertical="center"/>
    </xf>
    <xf numFmtId="179" fontId="103" fillId="107" borderId="100">
      <alignment vertical="center"/>
    </xf>
    <xf numFmtId="179" fontId="103" fillId="117" borderId="100">
      <alignment vertical="center"/>
    </xf>
    <xf numFmtId="179" fontId="103" fillId="118" borderId="100">
      <alignment vertical="center"/>
    </xf>
    <xf numFmtId="166" fontId="104" fillId="107" borderId="100">
      <alignment vertical="center"/>
    </xf>
    <xf numFmtId="166" fontId="105" fillId="117" borderId="100">
      <alignment vertical="center"/>
    </xf>
    <xf numFmtId="166" fontId="106" fillId="118" borderId="100">
      <alignment vertical="center"/>
    </xf>
    <xf numFmtId="180" fontId="104" fillId="107" borderId="100">
      <alignment vertical="center"/>
    </xf>
    <xf numFmtId="180" fontId="105" fillId="117" borderId="100">
      <alignment vertical="center"/>
    </xf>
    <xf numFmtId="180" fontId="106" fillId="118" borderId="100">
      <alignment vertical="center"/>
    </xf>
    <xf numFmtId="181" fontId="104" fillId="107" borderId="100">
      <alignment vertical="center"/>
    </xf>
    <xf numFmtId="181" fontId="105" fillId="117" borderId="100">
      <alignment vertical="center"/>
    </xf>
    <xf numFmtId="181" fontId="106" fillId="118" borderId="100">
      <alignment vertical="center"/>
    </xf>
    <xf numFmtId="0" fontId="107" fillId="107" borderId="100">
      <alignment vertical="center"/>
    </xf>
    <xf numFmtId="0" fontId="108" fillId="117" borderId="100">
      <alignment vertical="center"/>
    </xf>
    <xf numFmtId="0" fontId="107" fillId="118" borderId="100">
      <alignment vertical="center"/>
    </xf>
    <xf numFmtId="0" fontId="109" fillId="107" borderId="100">
      <alignment horizontal="left" vertical="center"/>
    </xf>
    <xf numFmtId="0" fontId="109" fillId="117" borderId="100">
      <alignment horizontal="left" vertical="center"/>
    </xf>
    <xf numFmtId="0" fontId="109" fillId="118" borderId="100">
      <alignment horizontal="left" vertical="center"/>
    </xf>
    <xf numFmtId="165" fontId="55" fillId="101" borderId="78">
      <alignment vertical="center"/>
    </xf>
    <xf numFmtId="0" fontId="92" fillId="88" borderId="113" applyNumberFormat="0" applyAlignment="0" applyProtection="0"/>
    <xf numFmtId="165" fontId="56" fillId="118" borderId="78">
      <alignment vertical="center"/>
    </xf>
    <xf numFmtId="0" fontId="61" fillId="88" borderId="104" applyNumberFormat="0" applyAlignment="0" applyProtection="0"/>
    <xf numFmtId="49" fontId="14" fillId="69" borderId="115">
      <alignment vertical="center" wrapText="1"/>
    </xf>
    <xf numFmtId="49" fontId="14" fillId="73" borderId="98">
      <alignment vertical="center" wrapText="1"/>
    </xf>
    <xf numFmtId="49" fontId="14" fillId="73" borderId="98">
      <alignment vertical="center" wrapText="1"/>
    </xf>
    <xf numFmtId="49" fontId="14" fillId="73" borderId="98">
      <alignment vertical="center" wrapText="1"/>
    </xf>
    <xf numFmtId="0" fontId="14" fillId="83" borderId="98">
      <alignment horizontal="left" vertical="center" wrapText="1"/>
    </xf>
    <xf numFmtId="0" fontId="14" fillId="83" borderId="98">
      <alignment horizontal="left" vertical="center" wrapText="1"/>
    </xf>
    <xf numFmtId="0" fontId="14" fillId="83" borderId="98">
      <alignment horizontal="left" vertical="center" wrapText="1"/>
    </xf>
    <xf numFmtId="0" fontId="54" fillId="83" borderId="98">
      <alignment horizontal="left" vertical="center" wrapText="1"/>
    </xf>
    <xf numFmtId="0" fontId="54" fillId="83" borderId="98">
      <alignment horizontal="left" vertical="center" wrapText="1"/>
    </xf>
    <xf numFmtId="0" fontId="54" fillId="83" borderId="98">
      <alignment horizontal="left" vertical="center" wrapText="1"/>
    </xf>
    <xf numFmtId="0" fontId="14" fillId="121" borderId="98">
      <alignment horizontal="left" vertical="center" wrapText="1"/>
    </xf>
    <xf numFmtId="0" fontId="14" fillId="121" borderId="98">
      <alignment horizontal="left" vertical="center" wrapText="1"/>
    </xf>
    <xf numFmtId="0" fontId="14" fillId="92" borderId="98">
      <alignment horizontal="left" vertical="center" wrapText="1"/>
    </xf>
    <xf numFmtId="0" fontId="110" fillId="122" borderId="98">
      <alignment horizontal="left" vertical="center" wrapText="1"/>
    </xf>
    <xf numFmtId="0" fontId="110" fillId="120" borderId="98">
      <alignment horizontal="left" vertical="center" wrapText="1"/>
    </xf>
    <xf numFmtId="0" fontId="110" fillId="123" borderId="98">
      <alignment horizontal="left" vertical="center" wrapText="1"/>
    </xf>
    <xf numFmtId="0" fontId="21" fillId="14" borderId="104" applyNumberFormat="0" applyAlignment="0" applyProtection="0"/>
    <xf numFmtId="0" fontId="14" fillId="110" borderId="98">
      <alignment horizontal="left" vertical="center" wrapText="1"/>
    </xf>
    <xf numFmtId="0" fontId="14" fillId="84" borderId="98">
      <alignment horizontal="left" vertical="center" wrapText="1"/>
    </xf>
    <xf numFmtId="0" fontId="14" fillId="111" borderId="98">
      <alignment horizontal="left" vertical="center" wrapText="1"/>
    </xf>
    <xf numFmtId="0" fontId="14" fillId="84" borderId="98">
      <alignment horizontal="left" vertical="center" wrapText="1"/>
    </xf>
    <xf numFmtId="0" fontId="14" fillId="109" borderId="98">
      <alignment horizontal="left" vertical="center" wrapText="1"/>
    </xf>
    <xf numFmtId="0" fontId="14" fillId="93" borderId="98">
      <alignment horizontal="left" vertical="center" wrapText="1"/>
    </xf>
    <xf numFmtId="0" fontId="14" fillId="112" borderId="98">
      <alignment horizontal="left" vertical="center" wrapText="1"/>
    </xf>
    <xf numFmtId="0" fontId="14" fillId="80" borderId="98">
      <alignment horizontal="left" vertical="center" wrapText="1"/>
    </xf>
    <xf numFmtId="0" fontId="14" fillId="80" borderId="98">
      <alignment horizontal="left" vertical="center" wrapText="1"/>
    </xf>
    <xf numFmtId="0" fontId="14" fillId="113" borderId="98">
      <alignment horizontal="left" vertical="center" wrapText="1"/>
    </xf>
    <xf numFmtId="0" fontId="14" fillId="84" borderId="98">
      <alignment horizontal="left" vertical="center" wrapText="1"/>
    </xf>
    <xf numFmtId="0" fontId="14" fillId="114" borderId="98">
      <alignment horizontal="left" vertical="center" wrapText="1"/>
    </xf>
    <xf numFmtId="0" fontId="14" fillId="114" borderId="98">
      <alignment horizontal="left" vertical="center" wrapText="1"/>
    </xf>
    <xf numFmtId="0" fontId="14" fillId="113" borderId="98">
      <alignment horizontal="left" vertical="center" wrapText="1"/>
    </xf>
    <xf numFmtId="174" fontId="94" fillId="101" borderId="103">
      <alignment vertical="center"/>
    </xf>
    <xf numFmtId="0" fontId="101" fillId="102" borderId="103">
      <alignment horizontal="left" vertical="center"/>
    </xf>
    <xf numFmtId="179" fontId="95" fillId="101" borderId="103">
      <alignment vertical="center"/>
    </xf>
    <xf numFmtId="179" fontId="95" fillId="102" borderId="103">
      <alignment vertical="center"/>
    </xf>
    <xf numFmtId="165" fontId="56" fillId="68" borderId="103">
      <alignment vertical="center"/>
    </xf>
    <xf numFmtId="165" fontId="55" fillId="67" borderId="103">
      <alignment vertical="center"/>
    </xf>
    <xf numFmtId="168" fontId="56" fillId="77" borderId="103">
      <alignment vertical="center"/>
    </xf>
    <xf numFmtId="3" fontId="55" fillId="102" borderId="103">
      <alignment vertical="center"/>
    </xf>
    <xf numFmtId="168" fontId="55" fillId="101" borderId="103">
      <alignment vertical="center"/>
    </xf>
    <xf numFmtId="0" fontId="81" fillId="73" borderId="104" applyNumberFormat="0" applyAlignment="0" applyProtection="0"/>
    <xf numFmtId="0" fontId="19" fillId="27" borderId="104" applyNumberFormat="0" applyAlignment="0" applyProtection="0"/>
    <xf numFmtId="0" fontId="101" fillId="101" borderId="103">
      <alignment horizontal="left" vertical="center"/>
    </xf>
    <xf numFmtId="4" fontId="55" fillId="101" borderId="103">
      <alignment vertical="center"/>
    </xf>
    <xf numFmtId="0" fontId="99" fillId="101" borderId="103">
      <alignment vertical="center"/>
    </xf>
    <xf numFmtId="178" fontId="95" fillId="102" borderId="103">
      <alignment vertical="center"/>
    </xf>
    <xf numFmtId="165" fontId="55" fillId="102" borderId="103">
      <alignment vertical="center"/>
    </xf>
    <xf numFmtId="166" fontId="98" fillId="102" borderId="103">
      <alignment vertical="center"/>
    </xf>
    <xf numFmtId="180" fontId="96" fillId="101" borderId="103">
      <alignment vertical="center"/>
    </xf>
    <xf numFmtId="177" fontId="95" fillId="101" borderId="103">
      <alignment vertical="center"/>
    </xf>
    <xf numFmtId="174" fontId="94" fillId="101" borderId="103">
      <alignment vertical="center"/>
    </xf>
    <xf numFmtId="180" fontId="98" fillId="102" borderId="103">
      <alignment vertical="center"/>
    </xf>
    <xf numFmtId="177" fontId="95" fillId="101" borderId="103">
      <alignment vertical="center"/>
    </xf>
    <xf numFmtId="176" fontId="94" fillId="101" borderId="103">
      <alignment vertical="center"/>
    </xf>
    <xf numFmtId="0" fontId="100" fillId="101" borderId="103">
      <alignment vertical="center"/>
    </xf>
    <xf numFmtId="181" fontId="98" fillId="102" borderId="103">
      <alignment vertical="center"/>
    </xf>
    <xf numFmtId="0" fontId="101" fillId="101" borderId="103">
      <alignment horizontal="left" vertical="center"/>
    </xf>
    <xf numFmtId="181" fontId="97" fillId="101" borderId="103">
      <alignment vertical="center"/>
    </xf>
    <xf numFmtId="0" fontId="109" fillId="118" borderId="103">
      <alignment horizontal="left" vertical="center"/>
    </xf>
    <xf numFmtId="4" fontId="56" fillId="118" borderId="103">
      <alignment vertical="center"/>
    </xf>
    <xf numFmtId="178" fontId="95" fillId="101" borderId="103">
      <alignment vertical="center"/>
    </xf>
    <xf numFmtId="179" fontId="95" fillId="101" borderId="103">
      <alignment vertical="center"/>
    </xf>
    <xf numFmtId="174" fontId="94" fillId="102" borderId="103">
      <alignment vertical="center"/>
    </xf>
    <xf numFmtId="175" fontId="94" fillId="101" borderId="103">
      <alignment vertical="center"/>
    </xf>
    <xf numFmtId="168" fontId="55" fillId="102" borderId="103">
      <alignment vertical="center"/>
    </xf>
    <xf numFmtId="4" fontId="55" fillId="102" borderId="103">
      <alignment vertical="center"/>
    </xf>
    <xf numFmtId="4" fontId="55" fillId="101" borderId="103">
      <alignment vertical="center"/>
    </xf>
    <xf numFmtId="180" fontId="105" fillId="105" borderId="103">
      <alignment vertical="center"/>
    </xf>
    <xf numFmtId="181" fontId="96" fillId="101" borderId="103">
      <alignment vertical="center"/>
    </xf>
    <xf numFmtId="177" fontId="103" fillId="77" borderId="103">
      <alignment vertical="center"/>
    </xf>
    <xf numFmtId="3" fontId="55" fillId="101" borderId="103">
      <alignment vertical="center"/>
    </xf>
    <xf numFmtId="166" fontId="104" fillId="118" borderId="103">
      <alignment vertical="center"/>
    </xf>
    <xf numFmtId="176" fontId="102" fillId="118" borderId="103">
      <alignment vertical="center"/>
    </xf>
    <xf numFmtId="0" fontId="107" fillId="77" borderId="103">
      <alignment vertical="center"/>
    </xf>
    <xf numFmtId="3" fontId="55" fillId="101" borderId="103">
      <alignment vertical="center"/>
    </xf>
    <xf numFmtId="177" fontId="103" fillId="105" borderId="103">
      <alignment vertical="center"/>
    </xf>
    <xf numFmtId="3" fontId="56" fillId="77" borderId="103">
      <alignment vertical="center"/>
    </xf>
    <xf numFmtId="173" fontId="55" fillId="102" borderId="103">
      <alignment vertical="center"/>
    </xf>
    <xf numFmtId="175" fontId="94" fillId="102" borderId="103">
      <alignment vertical="center"/>
    </xf>
    <xf numFmtId="178" fontId="103" fillId="77" borderId="103">
      <alignment vertical="center"/>
    </xf>
    <xf numFmtId="174" fontId="102" fillId="77" borderId="103">
      <alignment vertical="center"/>
    </xf>
    <xf numFmtId="181" fontId="105" fillId="105" borderId="103">
      <alignment vertical="center"/>
    </xf>
    <xf numFmtId="177" fontId="103" fillId="118" borderId="103">
      <alignment vertical="center"/>
    </xf>
    <xf numFmtId="177" fontId="95" fillId="102" borderId="103">
      <alignment vertical="center"/>
    </xf>
    <xf numFmtId="0" fontId="99" fillId="102" borderId="103">
      <alignment vertical="center"/>
    </xf>
    <xf numFmtId="175" fontId="94" fillId="101" borderId="103">
      <alignment vertical="center"/>
    </xf>
    <xf numFmtId="180" fontId="104" fillId="118" borderId="103">
      <alignment vertical="center"/>
    </xf>
    <xf numFmtId="179" fontId="103" fillId="77" borderId="103">
      <alignment vertical="center"/>
    </xf>
    <xf numFmtId="175" fontId="102" fillId="77" borderId="103">
      <alignment vertical="center"/>
    </xf>
    <xf numFmtId="0" fontId="108" fillId="105" borderId="103">
      <alignment vertical="center"/>
    </xf>
    <xf numFmtId="49" fontId="14" fillId="73" borderId="107">
      <alignment vertical="center" wrapText="1"/>
    </xf>
    <xf numFmtId="173" fontId="55" fillId="101" borderId="103">
      <alignment vertical="center"/>
    </xf>
    <xf numFmtId="3" fontId="56" fillId="118" borderId="103">
      <alignment vertical="center"/>
    </xf>
    <xf numFmtId="173" fontId="55" fillId="101" borderId="103">
      <alignment vertical="center"/>
    </xf>
    <xf numFmtId="165" fontId="55" fillId="101" borderId="103">
      <alignment vertical="center"/>
    </xf>
    <xf numFmtId="180" fontId="97" fillId="101" borderId="103">
      <alignment vertical="center"/>
    </xf>
    <xf numFmtId="165" fontId="55" fillId="67" borderId="78">
      <alignment vertical="center"/>
    </xf>
    <xf numFmtId="165" fontId="56" fillId="68" borderId="78">
      <alignment vertical="center"/>
    </xf>
    <xf numFmtId="165" fontId="55" fillId="67" borderId="78">
      <alignment vertical="center"/>
    </xf>
    <xf numFmtId="165" fontId="56" fillId="68" borderId="78">
      <alignment vertical="center"/>
    </xf>
    <xf numFmtId="165" fontId="55" fillId="67" borderId="78">
      <alignment vertical="center"/>
    </xf>
    <xf numFmtId="165" fontId="56" fillId="68" borderId="78">
      <alignment vertical="center"/>
    </xf>
    <xf numFmtId="178" fontId="103" fillId="118" borderId="103">
      <alignment vertical="center"/>
    </xf>
    <xf numFmtId="0" fontId="109" fillId="105" borderId="103">
      <alignment horizontal="left" vertical="center"/>
    </xf>
    <xf numFmtId="180" fontId="106" fillId="77" borderId="103">
      <alignment vertical="center"/>
    </xf>
    <xf numFmtId="166" fontId="105" fillId="105" borderId="103">
      <alignment vertical="center"/>
    </xf>
    <xf numFmtId="174" fontId="102" fillId="118" borderId="103">
      <alignment vertical="center"/>
    </xf>
    <xf numFmtId="179" fontId="103" fillId="118" borderId="103">
      <alignment vertical="center"/>
    </xf>
    <xf numFmtId="175" fontId="102" fillId="118" borderId="103">
      <alignment vertical="center"/>
    </xf>
    <xf numFmtId="181" fontId="106" fillId="77" borderId="103">
      <alignment vertical="center"/>
    </xf>
    <xf numFmtId="176" fontId="102" fillId="105" borderId="103">
      <alignment vertical="center"/>
    </xf>
    <xf numFmtId="3" fontId="56" fillId="105" borderId="103">
      <alignment vertical="center"/>
    </xf>
    <xf numFmtId="178" fontId="103" fillId="105" borderId="103">
      <alignment vertical="center"/>
    </xf>
    <xf numFmtId="174" fontId="102" fillId="105" borderId="103">
      <alignment vertical="center"/>
    </xf>
    <xf numFmtId="181" fontId="104" fillId="118" borderId="103">
      <alignment vertical="center"/>
    </xf>
    <xf numFmtId="0" fontId="109" fillId="77" borderId="103">
      <alignment horizontal="left" vertical="center"/>
    </xf>
    <xf numFmtId="176" fontId="102" fillId="77" borderId="103">
      <alignment vertical="center"/>
    </xf>
    <xf numFmtId="166" fontId="106" fillId="77" borderId="103">
      <alignment vertical="center"/>
    </xf>
    <xf numFmtId="179" fontId="103" fillId="105" borderId="103">
      <alignment vertical="center"/>
    </xf>
    <xf numFmtId="175" fontId="102" fillId="105" borderId="103">
      <alignment vertical="center"/>
    </xf>
    <xf numFmtId="0" fontId="107" fillId="118" borderId="103">
      <alignment vertical="center"/>
    </xf>
    <xf numFmtId="173" fontId="56" fillId="77" borderId="103">
      <alignment vertical="center"/>
    </xf>
    <xf numFmtId="165" fontId="56" fillId="68" borderId="103">
      <alignment vertical="center"/>
    </xf>
    <xf numFmtId="165" fontId="56" fillId="68" borderId="103">
      <alignment vertical="center"/>
    </xf>
    <xf numFmtId="165" fontId="55" fillId="67" borderId="103">
      <alignment vertical="center"/>
    </xf>
    <xf numFmtId="165" fontId="55" fillId="67" borderId="103">
      <alignment vertical="center"/>
    </xf>
    <xf numFmtId="165" fontId="55" fillId="67" borderId="101">
      <alignment vertical="center"/>
    </xf>
    <xf numFmtId="165" fontId="56" fillId="68" borderId="101">
      <alignment vertical="center"/>
    </xf>
    <xf numFmtId="165" fontId="56" fillId="68" borderId="103">
      <alignment vertical="center"/>
    </xf>
    <xf numFmtId="165" fontId="55" fillId="67" borderId="103">
      <alignment vertical="center"/>
    </xf>
    <xf numFmtId="49" fontId="14" fillId="69" borderId="102">
      <alignment vertical="center" wrapText="1"/>
    </xf>
    <xf numFmtId="165" fontId="55" fillId="67" borderId="101">
      <alignment vertical="center"/>
    </xf>
    <xf numFmtId="165" fontId="56" fillId="68" borderId="101">
      <alignment vertical="center"/>
    </xf>
    <xf numFmtId="165" fontId="55" fillId="67" borderId="101">
      <alignment vertical="center"/>
    </xf>
    <xf numFmtId="165" fontId="56" fillId="68" borderId="101">
      <alignment vertical="center"/>
    </xf>
    <xf numFmtId="0" fontId="61" fillId="88" borderId="104" applyNumberFormat="0" applyAlignment="0" applyProtection="0"/>
    <xf numFmtId="0" fontId="66" fillId="94" borderId="105">
      <alignment horizontal="center" vertical="center"/>
    </xf>
    <xf numFmtId="0" fontId="66" fillId="94" borderId="105">
      <alignment horizontal="center" vertical="center"/>
    </xf>
    <xf numFmtId="0" fontId="67" fillId="95" borderId="106">
      <alignment horizontal="left" vertical="top" wrapText="1"/>
    </xf>
    <xf numFmtId="0" fontId="67" fillId="95" borderId="106">
      <alignment horizontal="left" vertical="top" wrapText="1"/>
    </xf>
    <xf numFmtId="0" fontId="67" fillId="95" borderId="106">
      <alignment horizontal="left" vertical="top" wrapText="1"/>
    </xf>
    <xf numFmtId="49" fontId="64" fillId="110" borderId="107">
      <alignment vertical="center" wrapText="1"/>
    </xf>
    <xf numFmtId="49" fontId="64" fillId="84" borderId="107">
      <alignment vertical="center" wrapText="1"/>
    </xf>
    <xf numFmtId="49" fontId="64" fillId="111" borderId="107">
      <alignment vertical="center" wrapText="1"/>
    </xf>
    <xf numFmtId="49" fontId="64" fillId="84" borderId="107">
      <alignment vertical="center" wrapText="1"/>
    </xf>
    <xf numFmtId="49" fontId="64" fillId="109" borderId="107">
      <alignment vertical="center" wrapText="1"/>
    </xf>
    <xf numFmtId="49" fontId="64" fillId="93" borderId="107">
      <alignment vertical="center" wrapText="1"/>
    </xf>
    <xf numFmtId="49" fontId="64" fillId="112" borderId="107">
      <alignment vertical="center" wrapText="1"/>
    </xf>
    <xf numFmtId="49" fontId="64" fillId="80" borderId="107">
      <alignment vertical="center" wrapText="1"/>
    </xf>
    <xf numFmtId="49" fontId="64" fillId="80" borderId="107">
      <alignment vertical="center" wrapText="1"/>
    </xf>
    <xf numFmtId="49" fontId="64" fillId="113" borderId="107">
      <alignment vertical="center" wrapText="1"/>
    </xf>
    <xf numFmtId="49" fontId="64" fillId="84" borderId="107">
      <alignment vertical="center" wrapText="1"/>
    </xf>
    <xf numFmtId="49" fontId="64" fillId="114" borderId="107">
      <alignment vertical="center" wrapText="1"/>
    </xf>
    <xf numFmtId="49" fontId="64" fillId="114" borderId="107">
      <alignment vertical="center" wrapText="1"/>
    </xf>
    <xf numFmtId="49" fontId="64" fillId="113" borderId="107">
      <alignment vertical="center" wrapText="1"/>
    </xf>
    <xf numFmtId="49" fontId="14" fillId="78" borderId="108">
      <alignment vertical="top" wrapText="1"/>
    </xf>
    <xf numFmtId="49" fontId="14" fillId="78" borderId="109">
      <alignment vertical="top" wrapText="1"/>
    </xf>
    <xf numFmtId="0" fontId="14" fillId="94" borderId="110" applyNumberFormat="0" applyAlignment="0" applyProtection="0"/>
    <xf numFmtId="165" fontId="74" fillId="0" borderId="111"/>
    <xf numFmtId="165" fontId="75" fillId="0" borderId="112"/>
    <xf numFmtId="165" fontId="76" fillId="0" borderId="111"/>
    <xf numFmtId="165" fontId="77" fillId="0" borderId="112"/>
    <xf numFmtId="0" fontId="81" fillId="73" borderId="104" applyNumberFormat="0" applyAlignment="0" applyProtection="0"/>
    <xf numFmtId="0" fontId="92" fillId="88" borderId="113" applyNumberFormat="0" applyAlignment="0" applyProtection="0"/>
    <xf numFmtId="165" fontId="55" fillId="116" borderId="114">
      <alignment vertical="center"/>
    </xf>
    <xf numFmtId="165" fontId="55" fillId="111" borderId="114">
      <alignment vertical="center"/>
    </xf>
    <xf numFmtId="165" fontId="55" fillId="116" borderId="114">
      <alignment vertical="center"/>
    </xf>
    <xf numFmtId="4" fontId="55" fillId="116" borderId="114">
      <alignment vertical="center"/>
    </xf>
    <xf numFmtId="4" fontId="55" fillId="111" borderId="114">
      <alignment vertical="center"/>
    </xf>
    <xf numFmtId="4" fontId="55" fillId="116" borderId="114">
      <alignment vertical="center"/>
    </xf>
    <xf numFmtId="168" fontId="55" fillId="116" borderId="114">
      <alignment vertical="center"/>
    </xf>
    <xf numFmtId="168" fontId="55" fillId="111" borderId="114">
      <alignment vertical="center"/>
    </xf>
    <xf numFmtId="168" fontId="55" fillId="116" borderId="114">
      <alignment vertical="center"/>
    </xf>
    <xf numFmtId="173" fontId="55" fillId="116" borderId="114">
      <alignment vertical="center"/>
    </xf>
    <xf numFmtId="173" fontId="55" fillId="111" borderId="114">
      <alignment vertical="center"/>
    </xf>
    <xf numFmtId="173" fontId="55" fillId="116" borderId="114">
      <alignment vertical="center"/>
    </xf>
    <xf numFmtId="3" fontId="55" fillId="116" borderId="114">
      <alignment vertical="center"/>
    </xf>
    <xf numFmtId="3" fontId="55" fillId="111" borderId="114">
      <alignment vertical="center"/>
    </xf>
    <xf numFmtId="3" fontId="55" fillId="116" borderId="114">
      <alignment vertical="center"/>
    </xf>
    <xf numFmtId="174" fontId="94" fillId="116" borderId="114">
      <alignment vertical="center"/>
    </xf>
    <xf numFmtId="174" fontId="94" fillId="111" borderId="114">
      <alignment vertical="center"/>
    </xf>
    <xf numFmtId="174" fontId="94" fillId="116" borderId="114">
      <alignment vertical="center"/>
    </xf>
    <xf numFmtId="175" fontId="94" fillId="116" borderId="114">
      <alignment vertical="center"/>
    </xf>
    <xf numFmtId="175" fontId="94" fillId="111" borderId="114">
      <alignment vertical="center"/>
    </xf>
    <xf numFmtId="175" fontId="94" fillId="116" borderId="114">
      <alignment vertical="center"/>
    </xf>
    <xf numFmtId="176" fontId="94" fillId="116" borderId="114">
      <alignment vertical="center"/>
    </xf>
    <xf numFmtId="176" fontId="94" fillId="111" borderId="114">
      <alignment vertical="center"/>
    </xf>
    <xf numFmtId="176" fontId="94" fillId="116" borderId="114">
      <alignment vertical="center"/>
    </xf>
    <xf numFmtId="177" fontId="95" fillId="116" borderId="114">
      <alignment vertical="center"/>
    </xf>
    <xf numFmtId="177" fontId="95" fillId="111" borderId="114">
      <alignment vertical="center"/>
    </xf>
    <xf numFmtId="177" fontId="95" fillId="116" borderId="114">
      <alignment vertical="center"/>
    </xf>
    <xf numFmtId="178" fontId="95" fillId="116" borderId="114">
      <alignment vertical="center"/>
    </xf>
    <xf numFmtId="178" fontId="95" fillId="111" borderId="114">
      <alignment vertical="center"/>
    </xf>
    <xf numFmtId="178" fontId="95" fillId="116" borderId="114">
      <alignment vertical="center"/>
    </xf>
    <xf numFmtId="179" fontId="95" fillId="116" borderId="114">
      <alignment vertical="center"/>
    </xf>
    <xf numFmtId="179" fontId="95" fillId="111" borderId="114">
      <alignment vertical="center"/>
    </xf>
    <xf numFmtId="179" fontId="95" fillId="116" borderId="114">
      <alignment vertical="center"/>
    </xf>
    <xf numFmtId="166" fontId="96" fillId="116" borderId="114">
      <alignment vertical="center"/>
    </xf>
    <xf numFmtId="166" fontId="97" fillId="111" borderId="114">
      <alignment vertical="center"/>
    </xf>
    <xf numFmtId="166" fontId="98" fillId="116" borderId="114">
      <alignment vertical="center"/>
    </xf>
    <xf numFmtId="180" fontId="96" fillId="116" borderId="114">
      <alignment vertical="center"/>
    </xf>
    <xf numFmtId="180" fontId="97" fillId="111" borderId="114">
      <alignment vertical="center"/>
    </xf>
    <xf numFmtId="180" fontId="98" fillId="116" borderId="114">
      <alignment vertical="center"/>
    </xf>
    <xf numFmtId="181" fontId="96" fillId="116" borderId="114">
      <alignment vertical="center"/>
    </xf>
    <xf numFmtId="181" fontId="97" fillId="111" borderId="114">
      <alignment vertical="center"/>
    </xf>
    <xf numFmtId="181" fontId="98" fillId="116" borderId="114">
      <alignment vertical="center"/>
    </xf>
    <xf numFmtId="0" fontId="99" fillId="116" borderId="114">
      <alignment vertical="center"/>
    </xf>
    <xf numFmtId="0" fontId="100" fillId="111" borderId="114">
      <alignment vertical="center"/>
    </xf>
    <xf numFmtId="0" fontId="99" fillId="116" borderId="114">
      <alignment vertical="center"/>
    </xf>
    <xf numFmtId="0" fontId="101" fillId="116" borderId="114">
      <alignment horizontal="left" vertical="center"/>
    </xf>
    <xf numFmtId="0" fontId="101" fillId="111" borderId="114">
      <alignment horizontal="left" vertical="center"/>
    </xf>
    <xf numFmtId="0" fontId="101" fillId="116" borderId="114">
      <alignment horizontal="left" vertical="center"/>
    </xf>
    <xf numFmtId="165" fontId="56" fillId="107" borderId="114">
      <alignment vertical="center"/>
    </xf>
    <xf numFmtId="165" fontId="56" fillId="117" borderId="114">
      <alignment vertical="center"/>
    </xf>
    <xf numFmtId="165" fontId="56" fillId="118" borderId="114">
      <alignment vertical="center"/>
    </xf>
    <xf numFmtId="4" fontId="56" fillId="107" borderId="114">
      <alignment vertical="center"/>
    </xf>
    <xf numFmtId="4" fontId="56" fillId="117" borderId="114">
      <alignment vertical="center"/>
    </xf>
    <xf numFmtId="4" fontId="56" fillId="118" borderId="114">
      <alignment vertical="center"/>
    </xf>
    <xf numFmtId="168" fontId="56" fillId="107" borderId="114">
      <alignment vertical="center"/>
    </xf>
    <xf numFmtId="168" fontId="56" fillId="117" borderId="114">
      <alignment vertical="center"/>
    </xf>
    <xf numFmtId="168" fontId="56" fillId="118" borderId="114">
      <alignment vertical="center"/>
    </xf>
    <xf numFmtId="173" fontId="56" fillId="107" borderId="114">
      <alignment vertical="center"/>
    </xf>
    <xf numFmtId="173" fontId="56" fillId="117" borderId="114">
      <alignment vertical="center"/>
    </xf>
    <xf numFmtId="173" fontId="56" fillId="118" borderId="114">
      <alignment vertical="center"/>
    </xf>
    <xf numFmtId="3" fontId="56" fillId="107" borderId="114">
      <alignment vertical="center"/>
    </xf>
    <xf numFmtId="3" fontId="56" fillId="117" borderId="114">
      <alignment vertical="center"/>
    </xf>
    <xf numFmtId="3" fontId="56" fillId="118" borderId="114">
      <alignment vertical="center"/>
    </xf>
    <xf numFmtId="174" fontId="102" fillId="107" borderId="114">
      <alignment vertical="center"/>
    </xf>
    <xf numFmtId="174" fontId="102" fillId="117" borderId="114">
      <alignment vertical="center"/>
    </xf>
    <xf numFmtId="174" fontId="102" fillId="118" borderId="114">
      <alignment vertical="center"/>
    </xf>
    <xf numFmtId="175" fontId="102" fillId="107" borderId="114">
      <alignment vertical="center"/>
    </xf>
    <xf numFmtId="175" fontId="102" fillId="117" borderId="114">
      <alignment vertical="center"/>
    </xf>
    <xf numFmtId="175" fontId="102" fillId="118" borderId="114">
      <alignment vertical="center"/>
    </xf>
    <xf numFmtId="176" fontId="102" fillId="107" borderId="114">
      <alignment vertical="center"/>
    </xf>
    <xf numFmtId="176" fontId="102" fillId="117" borderId="114">
      <alignment vertical="center"/>
    </xf>
    <xf numFmtId="176" fontId="102" fillId="118" borderId="114">
      <alignment vertical="center"/>
    </xf>
    <xf numFmtId="177" fontId="103" fillId="107" borderId="114">
      <alignment vertical="center"/>
    </xf>
    <xf numFmtId="177" fontId="103" fillId="117" borderId="114">
      <alignment vertical="center"/>
    </xf>
    <xf numFmtId="177" fontId="103" fillId="118" borderId="114">
      <alignment vertical="center"/>
    </xf>
    <xf numFmtId="178" fontId="103" fillId="107" borderId="114">
      <alignment vertical="center"/>
    </xf>
    <xf numFmtId="178" fontId="103" fillId="117" borderId="114">
      <alignment vertical="center"/>
    </xf>
    <xf numFmtId="178" fontId="103" fillId="118" borderId="114">
      <alignment vertical="center"/>
    </xf>
    <xf numFmtId="179" fontId="103" fillId="107" borderId="114">
      <alignment vertical="center"/>
    </xf>
    <xf numFmtId="179" fontId="103" fillId="117" borderId="114">
      <alignment vertical="center"/>
    </xf>
    <xf numFmtId="179" fontId="103" fillId="118" borderId="114">
      <alignment vertical="center"/>
    </xf>
    <xf numFmtId="166" fontId="104" fillId="107" borderId="114">
      <alignment vertical="center"/>
    </xf>
    <xf numFmtId="166" fontId="105" fillId="117" borderId="114">
      <alignment vertical="center"/>
    </xf>
    <xf numFmtId="166" fontId="106" fillId="118" borderId="114">
      <alignment vertical="center"/>
    </xf>
    <xf numFmtId="180" fontId="104" fillId="107" borderId="114">
      <alignment vertical="center"/>
    </xf>
    <xf numFmtId="180" fontId="105" fillId="117" borderId="114">
      <alignment vertical="center"/>
    </xf>
    <xf numFmtId="180" fontId="106" fillId="118" borderId="114">
      <alignment vertical="center"/>
    </xf>
    <xf numFmtId="181" fontId="104" fillId="107" borderId="114">
      <alignment vertical="center"/>
    </xf>
    <xf numFmtId="181" fontId="105" fillId="117" borderId="114">
      <alignment vertical="center"/>
    </xf>
    <xf numFmtId="181" fontId="106" fillId="118" borderId="114">
      <alignment vertical="center"/>
    </xf>
    <xf numFmtId="0" fontId="107" fillId="107" borderId="114">
      <alignment vertical="center"/>
    </xf>
    <xf numFmtId="0" fontId="108" fillId="117" borderId="114">
      <alignment vertical="center"/>
    </xf>
    <xf numFmtId="0" fontId="107" fillId="118" borderId="114">
      <alignment vertical="center"/>
    </xf>
    <xf numFmtId="0" fontId="109" fillId="107" borderId="114">
      <alignment horizontal="left" vertical="center"/>
    </xf>
    <xf numFmtId="0" fontId="109" fillId="117" borderId="114">
      <alignment horizontal="left" vertical="center"/>
    </xf>
    <xf numFmtId="0" fontId="109" fillId="118" borderId="114">
      <alignment horizontal="left" vertical="center"/>
    </xf>
    <xf numFmtId="165" fontId="55" fillId="101" borderId="101">
      <alignment vertical="center"/>
    </xf>
    <xf numFmtId="165" fontId="55" fillId="101" borderId="101">
      <alignment vertical="center"/>
    </xf>
    <xf numFmtId="165" fontId="55" fillId="102" borderId="101">
      <alignment vertical="center"/>
    </xf>
    <xf numFmtId="4" fontId="55" fillId="101" borderId="101">
      <alignment vertical="center"/>
    </xf>
    <xf numFmtId="4" fontId="55" fillId="101" borderId="101">
      <alignment vertical="center"/>
    </xf>
    <xf numFmtId="4" fontId="55" fillId="102" borderId="101">
      <alignment vertical="center"/>
    </xf>
    <xf numFmtId="168" fontId="55" fillId="101" borderId="101">
      <alignment vertical="center"/>
    </xf>
    <xf numFmtId="168" fontId="55" fillId="101" borderId="101">
      <alignment vertical="center"/>
    </xf>
    <xf numFmtId="168" fontId="55" fillId="102" borderId="101">
      <alignment vertical="center"/>
    </xf>
    <xf numFmtId="173" fontId="55" fillId="101" borderId="101">
      <alignment vertical="center"/>
    </xf>
    <xf numFmtId="173" fontId="55" fillId="101" borderId="101">
      <alignment vertical="center"/>
    </xf>
    <xf numFmtId="173" fontId="55" fillId="102" borderId="101">
      <alignment vertical="center"/>
    </xf>
    <xf numFmtId="3" fontId="55" fillId="101" borderId="101">
      <alignment vertical="center"/>
    </xf>
    <xf numFmtId="3" fontId="55" fillId="101" borderId="101">
      <alignment vertical="center"/>
    </xf>
    <xf numFmtId="3" fontId="55" fillId="102" borderId="101">
      <alignment vertical="center"/>
    </xf>
    <xf numFmtId="174" fontId="94" fillId="101" borderId="101">
      <alignment vertical="center"/>
    </xf>
    <xf numFmtId="174" fontId="94" fillId="101" borderId="101">
      <alignment vertical="center"/>
    </xf>
    <xf numFmtId="174" fontId="94" fillId="102" borderId="101">
      <alignment vertical="center"/>
    </xf>
    <xf numFmtId="175" fontId="94" fillId="101" borderId="101">
      <alignment vertical="center"/>
    </xf>
    <xf numFmtId="175" fontId="94" fillId="101" borderId="101">
      <alignment vertical="center"/>
    </xf>
    <xf numFmtId="175" fontId="94" fillId="102" borderId="101">
      <alignment vertical="center"/>
    </xf>
    <xf numFmtId="176" fontId="94" fillId="101" borderId="101">
      <alignment vertical="center"/>
    </xf>
    <xf numFmtId="176" fontId="94" fillId="101" borderId="101">
      <alignment vertical="center"/>
    </xf>
    <xf numFmtId="176" fontId="94" fillId="102" borderId="101">
      <alignment vertical="center"/>
    </xf>
    <xf numFmtId="177" fontId="95" fillId="101" borderId="101">
      <alignment vertical="center"/>
    </xf>
    <xf numFmtId="177" fontId="95" fillId="101" borderId="101">
      <alignment vertical="center"/>
    </xf>
    <xf numFmtId="177" fontId="95" fillId="102" borderId="101">
      <alignment vertical="center"/>
    </xf>
    <xf numFmtId="178" fontId="95" fillId="101" borderId="101">
      <alignment vertical="center"/>
    </xf>
    <xf numFmtId="178" fontId="95" fillId="101" borderId="101">
      <alignment vertical="center"/>
    </xf>
    <xf numFmtId="178" fontId="95" fillId="102" borderId="101">
      <alignment vertical="center"/>
    </xf>
    <xf numFmtId="179" fontId="95" fillId="101" borderId="101">
      <alignment vertical="center"/>
    </xf>
    <xf numFmtId="179" fontId="95" fillId="101" borderId="101">
      <alignment vertical="center"/>
    </xf>
    <xf numFmtId="179" fontId="95" fillId="102" borderId="101">
      <alignment vertical="center"/>
    </xf>
    <xf numFmtId="166" fontId="96" fillId="101" borderId="101">
      <alignment vertical="center"/>
    </xf>
    <xf numFmtId="166" fontId="97" fillId="101" borderId="101">
      <alignment vertical="center"/>
    </xf>
    <xf numFmtId="166" fontId="98" fillId="102" borderId="101">
      <alignment vertical="center"/>
    </xf>
    <xf numFmtId="180" fontId="96" fillId="101" borderId="101">
      <alignment vertical="center"/>
    </xf>
    <xf numFmtId="180" fontId="97" fillId="101" borderId="101">
      <alignment vertical="center"/>
    </xf>
    <xf numFmtId="180" fontId="98" fillId="102" borderId="101">
      <alignment vertical="center"/>
    </xf>
    <xf numFmtId="181" fontId="96" fillId="101" borderId="101">
      <alignment vertical="center"/>
    </xf>
    <xf numFmtId="181" fontId="97" fillId="101" borderId="101">
      <alignment vertical="center"/>
    </xf>
    <xf numFmtId="181" fontId="98" fillId="102" borderId="101">
      <alignment vertical="center"/>
    </xf>
    <xf numFmtId="0" fontId="99" fillId="101" borderId="101">
      <alignment vertical="center"/>
    </xf>
    <xf numFmtId="0" fontId="100" fillId="101" borderId="101">
      <alignment vertical="center"/>
    </xf>
    <xf numFmtId="0" fontId="99" fillId="102" borderId="101">
      <alignment vertical="center"/>
    </xf>
    <xf numFmtId="0" fontId="101" fillId="101" borderId="101">
      <alignment horizontal="left" vertical="center"/>
    </xf>
    <xf numFmtId="0" fontId="101" fillId="101" borderId="101">
      <alignment horizontal="left" vertical="center"/>
    </xf>
    <xf numFmtId="0" fontId="101" fillId="102" borderId="101">
      <alignment horizontal="left" vertical="center"/>
    </xf>
    <xf numFmtId="165" fontId="56" fillId="118" borderId="101">
      <alignment vertical="center"/>
    </xf>
    <xf numFmtId="165" fontId="56" fillId="105" borderId="101">
      <alignment vertical="center"/>
    </xf>
    <xf numFmtId="165" fontId="56" fillId="77" borderId="101">
      <alignment vertical="center"/>
    </xf>
    <xf numFmtId="4" fontId="56" fillId="118" borderId="101">
      <alignment vertical="center"/>
    </xf>
    <xf numFmtId="4" fontId="56" fillId="105" borderId="101">
      <alignment vertical="center"/>
    </xf>
    <xf numFmtId="4" fontId="56" fillId="77" borderId="101">
      <alignment vertical="center"/>
    </xf>
    <xf numFmtId="168" fontId="56" fillId="118" borderId="101">
      <alignment vertical="center"/>
    </xf>
    <xf numFmtId="168" fontId="56" fillId="105" borderId="101">
      <alignment vertical="center"/>
    </xf>
    <xf numFmtId="168" fontId="56" fillId="77" borderId="101">
      <alignment vertical="center"/>
    </xf>
    <xf numFmtId="173" fontId="56" fillId="118" borderId="101">
      <alignment vertical="center"/>
    </xf>
    <xf numFmtId="173" fontId="56" fillId="105" borderId="101">
      <alignment vertical="center"/>
    </xf>
    <xf numFmtId="173" fontId="56" fillId="77" borderId="101">
      <alignment vertical="center"/>
    </xf>
    <xf numFmtId="3" fontId="56" fillId="118" borderId="101">
      <alignment vertical="center"/>
    </xf>
    <xf numFmtId="3" fontId="56" fillId="105" borderId="101">
      <alignment vertical="center"/>
    </xf>
    <xf numFmtId="3" fontId="56" fillId="77" borderId="101">
      <alignment vertical="center"/>
    </xf>
    <xf numFmtId="174" fontId="102" fillId="118" borderId="101">
      <alignment vertical="center"/>
    </xf>
    <xf numFmtId="174" fontId="102" fillId="105" borderId="101">
      <alignment vertical="center"/>
    </xf>
    <xf numFmtId="174" fontId="102" fillId="77" borderId="101">
      <alignment vertical="center"/>
    </xf>
    <xf numFmtId="175" fontId="102" fillId="118" borderId="101">
      <alignment vertical="center"/>
    </xf>
    <xf numFmtId="175" fontId="102" fillId="105" borderId="101">
      <alignment vertical="center"/>
    </xf>
    <xf numFmtId="175" fontId="102" fillId="77" borderId="101">
      <alignment vertical="center"/>
    </xf>
    <xf numFmtId="176" fontId="102" fillId="118" borderId="101">
      <alignment vertical="center"/>
    </xf>
    <xf numFmtId="176" fontId="102" fillId="105" borderId="101">
      <alignment vertical="center"/>
    </xf>
    <xf numFmtId="176" fontId="102" fillId="77" borderId="101">
      <alignment vertical="center"/>
    </xf>
    <xf numFmtId="177" fontId="103" fillId="118" borderId="101">
      <alignment vertical="center"/>
    </xf>
    <xf numFmtId="177" fontId="103" fillId="105" borderId="101">
      <alignment vertical="center"/>
    </xf>
    <xf numFmtId="177" fontId="103" fillId="77" borderId="101">
      <alignment vertical="center"/>
    </xf>
    <xf numFmtId="178" fontId="103" fillId="118" borderId="101">
      <alignment vertical="center"/>
    </xf>
    <xf numFmtId="178" fontId="103" fillId="105" borderId="101">
      <alignment vertical="center"/>
    </xf>
    <xf numFmtId="178" fontId="103" fillId="77" borderId="101">
      <alignment vertical="center"/>
    </xf>
    <xf numFmtId="179" fontId="103" fillId="118" borderId="101">
      <alignment vertical="center"/>
    </xf>
    <xf numFmtId="179" fontId="103" fillId="105" borderId="101">
      <alignment vertical="center"/>
    </xf>
    <xf numFmtId="179" fontId="103" fillId="77" borderId="101">
      <alignment vertical="center"/>
    </xf>
    <xf numFmtId="166" fontId="104" fillId="118" borderId="101">
      <alignment vertical="center"/>
    </xf>
    <xf numFmtId="166" fontId="105" fillId="105" borderId="101">
      <alignment vertical="center"/>
    </xf>
    <xf numFmtId="166" fontId="106" fillId="77" borderId="101">
      <alignment vertical="center"/>
    </xf>
    <xf numFmtId="180" fontId="104" fillId="118" borderId="101">
      <alignment vertical="center"/>
    </xf>
    <xf numFmtId="180" fontId="105" fillId="105" borderId="101">
      <alignment vertical="center"/>
    </xf>
    <xf numFmtId="180" fontId="106" fillId="77" borderId="101">
      <alignment vertical="center"/>
    </xf>
    <xf numFmtId="181" fontId="104" fillId="118" borderId="101">
      <alignment vertical="center"/>
    </xf>
    <xf numFmtId="181" fontId="105" fillId="105" borderId="101">
      <alignment vertical="center"/>
    </xf>
    <xf numFmtId="181" fontId="106" fillId="77" borderId="101">
      <alignment vertical="center"/>
    </xf>
    <xf numFmtId="0" fontId="107" fillId="118" borderId="101">
      <alignment vertical="center"/>
    </xf>
    <xf numFmtId="0" fontId="108" fillId="105" borderId="101">
      <alignment vertical="center"/>
    </xf>
    <xf numFmtId="0" fontId="107" fillId="77" borderId="101">
      <alignment vertical="center"/>
    </xf>
    <xf numFmtId="0" fontId="109" fillId="118" borderId="101">
      <alignment horizontal="left" vertical="center"/>
    </xf>
    <xf numFmtId="0" fontId="109" fillId="105" borderId="101">
      <alignment horizontal="left" vertical="center"/>
    </xf>
    <xf numFmtId="0" fontId="109" fillId="77" borderId="101">
      <alignment horizontal="left" vertical="center"/>
    </xf>
    <xf numFmtId="49" fontId="14" fillId="73" borderId="107">
      <alignment vertical="center" wrapText="1"/>
    </xf>
    <xf numFmtId="49" fontId="14" fillId="73" borderId="107">
      <alignment vertical="center" wrapText="1"/>
    </xf>
    <xf numFmtId="49" fontId="14" fillId="73" borderId="107">
      <alignment vertical="center" wrapText="1"/>
    </xf>
    <xf numFmtId="0" fontId="14" fillId="83" borderId="107">
      <alignment horizontal="left" vertical="center" wrapText="1"/>
    </xf>
    <xf numFmtId="0" fontId="14" fillId="83" borderId="107">
      <alignment horizontal="left" vertical="center" wrapText="1"/>
    </xf>
    <xf numFmtId="0" fontId="14" fillId="83" borderId="107">
      <alignment horizontal="left" vertical="center" wrapText="1"/>
    </xf>
    <xf numFmtId="0" fontId="54" fillId="83" borderId="107">
      <alignment horizontal="left" vertical="center" wrapText="1"/>
    </xf>
    <xf numFmtId="0" fontId="54" fillId="83" borderId="107">
      <alignment horizontal="left" vertical="center" wrapText="1"/>
    </xf>
    <xf numFmtId="0" fontId="54" fillId="83" borderId="107">
      <alignment horizontal="left" vertical="center" wrapText="1"/>
    </xf>
    <xf numFmtId="0" fontId="14" fillId="121" borderId="107">
      <alignment horizontal="left" vertical="center" wrapText="1"/>
    </xf>
    <xf numFmtId="0" fontId="14" fillId="121" borderId="107">
      <alignment horizontal="left" vertical="center" wrapText="1"/>
    </xf>
    <xf numFmtId="0" fontId="14" fillId="92" borderId="107">
      <alignment horizontal="left" vertical="center" wrapText="1"/>
    </xf>
    <xf numFmtId="0" fontId="110" fillId="122" borderId="107">
      <alignment horizontal="left" vertical="center" wrapText="1"/>
    </xf>
    <xf numFmtId="0" fontId="110" fillId="120" borderId="107">
      <alignment horizontal="left" vertical="center" wrapText="1"/>
    </xf>
    <xf numFmtId="0" fontId="110" fillId="123" borderId="107">
      <alignment horizontal="left" vertical="center" wrapText="1"/>
    </xf>
    <xf numFmtId="0" fontId="14" fillId="110" borderId="107">
      <alignment horizontal="left" vertical="center" wrapText="1"/>
    </xf>
    <xf numFmtId="0" fontId="14" fillId="84" borderId="107">
      <alignment horizontal="left" vertical="center" wrapText="1"/>
    </xf>
    <xf numFmtId="0" fontId="14" fillId="111" borderId="107">
      <alignment horizontal="left" vertical="center" wrapText="1"/>
    </xf>
    <xf numFmtId="0" fontId="14" fillId="84" borderId="107">
      <alignment horizontal="left" vertical="center" wrapText="1"/>
    </xf>
    <xf numFmtId="0" fontId="14" fillId="109" borderId="107">
      <alignment horizontal="left" vertical="center" wrapText="1"/>
    </xf>
    <xf numFmtId="0" fontId="14" fillId="93" borderId="107">
      <alignment horizontal="left" vertical="center" wrapText="1"/>
    </xf>
    <xf numFmtId="0" fontId="14" fillId="112" borderId="107">
      <alignment horizontal="left" vertical="center" wrapText="1"/>
    </xf>
    <xf numFmtId="0" fontId="14" fillId="80" borderId="107">
      <alignment horizontal="left" vertical="center" wrapText="1"/>
    </xf>
    <xf numFmtId="0" fontId="14" fillId="80" borderId="107">
      <alignment horizontal="left" vertical="center" wrapText="1"/>
    </xf>
    <xf numFmtId="0" fontId="14" fillId="113" borderId="107">
      <alignment horizontal="left" vertical="center" wrapText="1"/>
    </xf>
    <xf numFmtId="0" fontId="14" fillId="84" borderId="107">
      <alignment horizontal="left" vertical="center" wrapText="1"/>
    </xf>
    <xf numFmtId="0" fontId="14" fillId="114" borderId="107">
      <alignment horizontal="left" vertical="center" wrapText="1"/>
    </xf>
    <xf numFmtId="0" fontId="14" fillId="114" borderId="107">
      <alignment horizontal="left" vertical="center" wrapText="1"/>
    </xf>
    <xf numFmtId="0" fontId="14" fillId="113" borderId="107">
      <alignment horizontal="left" vertical="center" wrapText="1"/>
    </xf>
    <xf numFmtId="165" fontId="55" fillId="101" borderId="103">
      <alignment vertical="center"/>
    </xf>
    <xf numFmtId="165" fontId="56" fillId="105" borderId="103">
      <alignment vertical="center"/>
    </xf>
    <xf numFmtId="165" fontId="55" fillId="67" borderId="103">
      <alignment vertical="center"/>
    </xf>
    <xf numFmtId="165" fontId="56" fillId="68" borderId="103">
      <alignment vertical="center"/>
    </xf>
    <xf numFmtId="165" fontId="55" fillId="67" borderId="103">
      <alignment vertical="center"/>
    </xf>
    <xf numFmtId="165" fontId="56" fillId="68" borderId="103">
      <alignment vertical="center"/>
    </xf>
    <xf numFmtId="165" fontId="56" fillId="68" borderId="116">
      <alignment vertical="center"/>
    </xf>
    <xf numFmtId="165" fontId="56" fillId="68" borderId="116">
      <alignment vertical="center"/>
    </xf>
    <xf numFmtId="165" fontId="55" fillId="67" borderId="116">
      <alignment vertical="center"/>
    </xf>
    <xf numFmtId="165" fontId="55" fillId="67" borderId="116">
      <alignment vertical="center"/>
    </xf>
    <xf numFmtId="165" fontId="56" fillId="68" borderId="116">
      <alignment vertical="center"/>
    </xf>
    <xf numFmtId="165" fontId="55" fillId="67" borderId="116">
      <alignment vertical="center"/>
    </xf>
    <xf numFmtId="49" fontId="14" fillId="69" borderId="115">
      <alignment vertical="center" wrapText="1"/>
    </xf>
    <xf numFmtId="0" fontId="61" fillId="88" borderId="117" applyNumberFormat="0" applyAlignment="0" applyProtection="0"/>
    <xf numFmtId="0" fontId="66" fillId="94" borderId="118">
      <alignment horizontal="center" vertical="center"/>
    </xf>
    <xf numFmtId="0" fontId="66" fillId="94" borderId="118">
      <alignment horizontal="center" vertical="center"/>
    </xf>
    <xf numFmtId="0" fontId="67" fillId="95" borderId="119">
      <alignment horizontal="left" vertical="top" wrapText="1"/>
    </xf>
    <xf numFmtId="0" fontId="67" fillId="95" borderId="119">
      <alignment horizontal="left" vertical="top" wrapText="1"/>
    </xf>
    <xf numFmtId="0" fontId="67" fillId="95" borderId="119">
      <alignment horizontal="left" vertical="top" wrapText="1"/>
    </xf>
    <xf numFmtId="49" fontId="64" fillId="110" borderId="120">
      <alignment vertical="center" wrapText="1"/>
    </xf>
    <xf numFmtId="49" fontId="64" fillId="84" borderId="120">
      <alignment vertical="center" wrapText="1"/>
    </xf>
    <xf numFmtId="49" fontId="64" fillId="111" borderId="120">
      <alignment vertical="center" wrapText="1"/>
    </xf>
    <xf numFmtId="49" fontId="64" fillId="84" borderId="120">
      <alignment vertical="center" wrapText="1"/>
    </xf>
    <xf numFmtId="49" fontId="64" fillId="109" borderId="120">
      <alignment vertical="center" wrapText="1"/>
    </xf>
    <xf numFmtId="49" fontId="64" fillId="93" borderId="120">
      <alignment vertical="center" wrapText="1"/>
    </xf>
    <xf numFmtId="49" fontId="64" fillId="112" borderId="120">
      <alignment vertical="center" wrapText="1"/>
    </xf>
    <xf numFmtId="49" fontId="64" fillId="80" borderId="120">
      <alignment vertical="center" wrapText="1"/>
    </xf>
    <xf numFmtId="49" fontId="64" fillId="80" borderId="120">
      <alignment vertical="center" wrapText="1"/>
    </xf>
    <xf numFmtId="49" fontId="64" fillId="113" borderId="120">
      <alignment vertical="center" wrapText="1"/>
    </xf>
    <xf numFmtId="49" fontId="64" fillId="84" borderId="120">
      <alignment vertical="center" wrapText="1"/>
    </xf>
    <xf numFmtId="49" fontId="64" fillId="114" borderId="120">
      <alignment vertical="center" wrapText="1"/>
    </xf>
    <xf numFmtId="49" fontId="64" fillId="114" borderId="120">
      <alignment vertical="center" wrapText="1"/>
    </xf>
    <xf numFmtId="49" fontId="64" fillId="113" borderId="120">
      <alignment vertical="center" wrapText="1"/>
    </xf>
    <xf numFmtId="49" fontId="14" fillId="78" borderId="121">
      <alignment vertical="top" wrapText="1"/>
    </xf>
    <xf numFmtId="49" fontId="14" fillId="78" borderId="122">
      <alignment vertical="top" wrapText="1"/>
    </xf>
    <xf numFmtId="0" fontId="14" fillId="94" borderId="123" applyNumberFormat="0" applyAlignment="0" applyProtection="0"/>
    <xf numFmtId="165" fontId="74" fillId="0" borderId="124"/>
    <xf numFmtId="165" fontId="75" fillId="0" borderId="125"/>
    <xf numFmtId="165" fontId="76" fillId="0" borderId="124"/>
    <xf numFmtId="165" fontId="77" fillId="0" borderId="125"/>
    <xf numFmtId="0" fontId="81" fillId="73" borderId="117" applyNumberFormat="0" applyAlignment="0" applyProtection="0"/>
    <xf numFmtId="0" fontId="92" fillId="88" borderId="126" applyNumberFormat="0" applyAlignment="0" applyProtection="0"/>
    <xf numFmtId="165" fontId="55" fillId="116" borderId="127">
      <alignment vertical="center"/>
    </xf>
    <xf numFmtId="165" fontId="55" fillId="111" borderId="127">
      <alignment vertical="center"/>
    </xf>
    <xf numFmtId="165" fontId="55" fillId="116" borderId="127">
      <alignment vertical="center"/>
    </xf>
    <xf numFmtId="4" fontId="55" fillId="116" borderId="127">
      <alignment vertical="center"/>
    </xf>
    <xf numFmtId="4" fontId="55" fillId="111" borderId="127">
      <alignment vertical="center"/>
    </xf>
    <xf numFmtId="4" fontId="55" fillId="116" borderId="127">
      <alignment vertical="center"/>
    </xf>
    <xf numFmtId="168" fontId="55" fillId="116" borderId="127">
      <alignment vertical="center"/>
    </xf>
    <xf numFmtId="168" fontId="55" fillId="111" borderId="127">
      <alignment vertical="center"/>
    </xf>
    <xf numFmtId="168" fontId="55" fillId="116" borderId="127">
      <alignment vertical="center"/>
    </xf>
    <xf numFmtId="173" fontId="55" fillId="116" borderId="127">
      <alignment vertical="center"/>
    </xf>
    <xf numFmtId="173" fontId="55" fillId="111" borderId="127">
      <alignment vertical="center"/>
    </xf>
    <xf numFmtId="173" fontId="55" fillId="116" borderId="127">
      <alignment vertical="center"/>
    </xf>
    <xf numFmtId="3" fontId="55" fillId="116" borderId="127">
      <alignment vertical="center"/>
    </xf>
    <xf numFmtId="3" fontId="55" fillId="111" borderId="127">
      <alignment vertical="center"/>
    </xf>
    <xf numFmtId="3" fontId="55" fillId="116" borderId="127">
      <alignment vertical="center"/>
    </xf>
    <xf numFmtId="174" fontId="94" fillId="116" borderId="127">
      <alignment vertical="center"/>
    </xf>
    <xf numFmtId="174" fontId="94" fillId="111" borderId="127">
      <alignment vertical="center"/>
    </xf>
    <xf numFmtId="174" fontId="94" fillId="116" borderId="127">
      <alignment vertical="center"/>
    </xf>
    <xf numFmtId="175" fontId="94" fillId="116" borderId="127">
      <alignment vertical="center"/>
    </xf>
    <xf numFmtId="175" fontId="94" fillId="111" borderId="127">
      <alignment vertical="center"/>
    </xf>
    <xf numFmtId="175" fontId="94" fillId="116" borderId="127">
      <alignment vertical="center"/>
    </xf>
    <xf numFmtId="176" fontId="94" fillId="116" borderId="127">
      <alignment vertical="center"/>
    </xf>
    <xf numFmtId="176" fontId="94" fillId="111" borderId="127">
      <alignment vertical="center"/>
    </xf>
    <xf numFmtId="176" fontId="94" fillId="116" borderId="127">
      <alignment vertical="center"/>
    </xf>
    <xf numFmtId="177" fontId="95" fillId="116" borderId="127">
      <alignment vertical="center"/>
    </xf>
    <xf numFmtId="177" fontId="95" fillId="111" borderId="127">
      <alignment vertical="center"/>
    </xf>
    <xf numFmtId="177" fontId="95" fillId="116" borderId="127">
      <alignment vertical="center"/>
    </xf>
    <xf numFmtId="178" fontId="95" fillId="116" borderId="127">
      <alignment vertical="center"/>
    </xf>
    <xf numFmtId="178" fontId="95" fillId="111" borderId="127">
      <alignment vertical="center"/>
    </xf>
    <xf numFmtId="178" fontId="95" fillId="116" borderId="127">
      <alignment vertical="center"/>
    </xf>
    <xf numFmtId="179" fontId="95" fillId="116" borderId="127">
      <alignment vertical="center"/>
    </xf>
    <xf numFmtId="179" fontId="95" fillId="111" borderId="127">
      <alignment vertical="center"/>
    </xf>
    <xf numFmtId="179" fontId="95" fillId="116" borderId="127">
      <alignment vertical="center"/>
    </xf>
    <xf numFmtId="166" fontId="96" fillId="116" borderId="127">
      <alignment vertical="center"/>
    </xf>
    <xf numFmtId="166" fontId="97" fillId="111" borderId="127">
      <alignment vertical="center"/>
    </xf>
    <xf numFmtId="166" fontId="98" fillId="116" borderId="127">
      <alignment vertical="center"/>
    </xf>
    <xf numFmtId="180" fontId="96" fillId="116" borderId="127">
      <alignment vertical="center"/>
    </xf>
    <xf numFmtId="180" fontId="97" fillId="111" borderId="127">
      <alignment vertical="center"/>
    </xf>
    <xf numFmtId="180" fontId="98" fillId="116" borderId="127">
      <alignment vertical="center"/>
    </xf>
    <xf numFmtId="181" fontId="96" fillId="116" borderId="127">
      <alignment vertical="center"/>
    </xf>
    <xf numFmtId="181" fontId="97" fillId="111" borderId="127">
      <alignment vertical="center"/>
    </xf>
    <xf numFmtId="181" fontId="98" fillId="116" borderId="127">
      <alignment vertical="center"/>
    </xf>
    <xf numFmtId="0" fontId="99" fillId="116" borderId="127">
      <alignment vertical="center"/>
    </xf>
    <xf numFmtId="0" fontId="100" fillId="111" borderId="127">
      <alignment vertical="center"/>
    </xf>
    <xf numFmtId="0" fontId="99" fillId="116" borderId="127">
      <alignment vertical="center"/>
    </xf>
    <xf numFmtId="0" fontId="101" fillId="116" borderId="127">
      <alignment horizontal="left" vertical="center"/>
    </xf>
    <xf numFmtId="0" fontId="101" fillId="111" borderId="127">
      <alignment horizontal="left" vertical="center"/>
    </xf>
    <xf numFmtId="0" fontId="101" fillId="116" borderId="127">
      <alignment horizontal="left" vertical="center"/>
    </xf>
    <xf numFmtId="165" fontId="56" fillId="107" borderId="127">
      <alignment vertical="center"/>
    </xf>
    <xf numFmtId="165" fontId="56" fillId="117" borderId="127">
      <alignment vertical="center"/>
    </xf>
    <xf numFmtId="165" fontId="56" fillId="118" borderId="127">
      <alignment vertical="center"/>
    </xf>
    <xf numFmtId="4" fontId="56" fillId="107" borderId="127">
      <alignment vertical="center"/>
    </xf>
    <xf numFmtId="4" fontId="56" fillId="117" borderId="127">
      <alignment vertical="center"/>
    </xf>
    <xf numFmtId="4" fontId="56" fillId="118" borderId="127">
      <alignment vertical="center"/>
    </xf>
    <xf numFmtId="168" fontId="56" fillId="107" borderId="127">
      <alignment vertical="center"/>
    </xf>
    <xf numFmtId="168" fontId="56" fillId="117" borderId="127">
      <alignment vertical="center"/>
    </xf>
    <xf numFmtId="168" fontId="56" fillId="118" borderId="127">
      <alignment vertical="center"/>
    </xf>
    <xf numFmtId="173" fontId="56" fillId="107" borderId="127">
      <alignment vertical="center"/>
    </xf>
    <xf numFmtId="173" fontId="56" fillId="117" borderId="127">
      <alignment vertical="center"/>
    </xf>
    <xf numFmtId="173" fontId="56" fillId="118" borderId="127">
      <alignment vertical="center"/>
    </xf>
    <xf numFmtId="3" fontId="56" fillId="107" borderId="127">
      <alignment vertical="center"/>
    </xf>
    <xf numFmtId="3" fontId="56" fillId="117" borderId="127">
      <alignment vertical="center"/>
    </xf>
    <xf numFmtId="3" fontId="56" fillId="118" borderId="127">
      <alignment vertical="center"/>
    </xf>
    <xf numFmtId="174" fontId="102" fillId="107" borderId="127">
      <alignment vertical="center"/>
    </xf>
    <xf numFmtId="174" fontId="102" fillId="117" borderId="127">
      <alignment vertical="center"/>
    </xf>
    <xf numFmtId="174" fontId="102" fillId="118" borderId="127">
      <alignment vertical="center"/>
    </xf>
    <xf numFmtId="175" fontId="102" fillId="107" borderId="127">
      <alignment vertical="center"/>
    </xf>
    <xf numFmtId="175" fontId="102" fillId="117" borderId="127">
      <alignment vertical="center"/>
    </xf>
    <xf numFmtId="175" fontId="102" fillId="118" borderId="127">
      <alignment vertical="center"/>
    </xf>
    <xf numFmtId="176" fontId="102" fillId="107" borderId="127">
      <alignment vertical="center"/>
    </xf>
    <xf numFmtId="176" fontId="102" fillId="117" borderId="127">
      <alignment vertical="center"/>
    </xf>
    <xf numFmtId="176" fontId="102" fillId="118" borderId="127">
      <alignment vertical="center"/>
    </xf>
    <xf numFmtId="177" fontId="103" fillId="107" borderId="127">
      <alignment vertical="center"/>
    </xf>
    <xf numFmtId="177" fontId="103" fillId="117" borderId="127">
      <alignment vertical="center"/>
    </xf>
    <xf numFmtId="177" fontId="103" fillId="118" borderId="127">
      <alignment vertical="center"/>
    </xf>
    <xf numFmtId="178" fontId="103" fillId="107" borderId="127">
      <alignment vertical="center"/>
    </xf>
    <xf numFmtId="178" fontId="103" fillId="117" borderId="127">
      <alignment vertical="center"/>
    </xf>
    <xf numFmtId="178" fontId="103" fillId="118" borderId="127">
      <alignment vertical="center"/>
    </xf>
    <xf numFmtId="179" fontId="103" fillId="107" borderId="127">
      <alignment vertical="center"/>
    </xf>
    <xf numFmtId="179" fontId="103" fillId="117" borderId="127">
      <alignment vertical="center"/>
    </xf>
    <xf numFmtId="179" fontId="103" fillId="118" borderId="127">
      <alignment vertical="center"/>
    </xf>
    <xf numFmtId="166" fontId="104" fillId="107" borderId="127">
      <alignment vertical="center"/>
    </xf>
    <xf numFmtId="166" fontId="105" fillId="117" borderId="127">
      <alignment vertical="center"/>
    </xf>
    <xf numFmtId="166" fontId="106" fillId="118" borderId="127">
      <alignment vertical="center"/>
    </xf>
    <xf numFmtId="180" fontId="104" fillId="107" borderId="127">
      <alignment vertical="center"/>
    </xf>
    <xf numFmtId="180" fontId="105" fillId="117" borderId="127">
      <alignment vertical="center"/>
    </xf>
    <xf numFmtId="180" fontId="106" fillId="118" borderId="127">
      <alignment vertical="center"/>
    </xf>
    <xf numFmtId="181" fontId="104" fillId="107" borderId="127">
      <alignment vertical="center"/>
    </xf>
    <xf numFmtId="181" fontId="105" fillId="117" borderId="127">
      <alignment vertical="center"/>
    </xf>
    <xf numFmtId="181" fontId="106" fillId="118" borderId="127">
      <alignment vertical="center"/>
    </xf>
    <xf numFmtId="0" fontId="107" fillId="107" borderId="127">
      <alignment vertical="center"/>
    </xf>
    <xf numFmtId="0" fontId="108" fillId="117" borderId="127">
      <alignment vertical="center"/>
    </xf>
    <xf numFmtId="0" fontId="107" fillId="118" borderId="127">
      <alignment vertical="center"/>
    </xf>
    <xf numFmtId="0" fontId="109" fillId="107" borderId="127">
      <alignment horizontal="left" vertical="center"/>
    </xf>
    <xf numFmtId="0" fontId="109" fillId="117" borderId="127">
      <alignment horizontal="left" vertical="center"/>
    </xf>
    <xf numFmtId="0" fontId="109" fillId="118" borderId="127">
      <alignment horizontal="left" vertical="center"/>
    </xf>
    <xf numFmtId="49" fontId="14" fillId="73" borderId="120">
      <alignment vertical="center" wrapText="1"/>
    </xf>
    <xf numFmtId="49" fontId="14" fillId="73" borderId="120">
      <alignment vertical="center" wrapText="1"/>
    </xf>
    <xf numFmtId="49" fontId="14" fillId="73" borderId="120">
      <alignment vertical="center" wrapText="1"/>
    </xf>
    <xf numFmtId="0" fontId="14" fillId="83" borderId="120">
      <alignment horizontal="left" vertical="center" wrapText="1"/>
    </xf>
    <xf numFmtId="0" fontId="14" fillId="83" borderId="120">
      <alignment horizontal="left" vertical="center" wrapText="1"/>
    </xf>
    <xf numFmtId="0" fontId="14" fillId="83" borderId="120">
      <alignment horizontal="left" vertical="center" wrapText="1"/>
    </xf>
    <xf numFmtId="0" fontId="54" fillId="83" borderId="120">
      <alignment horizontal="left" vertical="center" wrapText="1"/>
    </xf>
    <xf numFmtId="0" fontId="54" fillId="83" borderId="120">
      <alignment horizontal="left" vertical="center" wrapText="1"/>
    </xf>
    <xf numFmtId="0" fontId="54" fillId="83" borderId="120">
      <alignment horizontal="left" vertical="center" wrapText="1"/>
    </xf>
    <xf numFmtId="0" fontId="14" fillId="121" borderId="120">
      <alignment horizontal="left" vertical="center" wrapText="1"/>
    </xf>
    <xf numFmtId="0" fontId="14" fillId="121" borderId="120">
      <alignment horizontal="left" vertical="center" wrapText="1"/>
    </xf>
    <xf numFmtId="0" fontId="14" fillId="92" borderId="120">
      <alignment horizontal="left" vertical="center" wrapText="1"/>
    </xf>
    <xf numFmtId="0" fontId="110" fillId="122" borderId="120">
      <alignment horizontal="left" vertical="center" wrapText="1"/>
    </xf>
    <xf numFmtId="0" fontId="110" fillId="120" borderId="120">
      <alignment horizontal="left" vertical="center" wrapText="1"/>
    </xf>
    <xf numFmtId="0" fontId="110" fillId="123" borderId="120">
      <alignment horizontal="left" vertical="center" wrapText="1"/>
    </xf>
    <xf numFmtId="0" fontId="14" fillId="110" borderId="120">
      <alignment horizontal="left" vertical="center" wrapText="1"/>
    </xf>
    <xf numFmtId="0" fontId="14" fillId="84" borderId="120">
      <alignment horizontal="left" vertical="center" wrapText="1"/>
    </xf>
    <xf numFmtId="0" fontId="14" fillId="111" borderId="120">
      <alignment horizontal="left" vertical="center" wrapText="1"/>
    </xf>
    <xf numFmtId="0" fontId="14" fillId="84" borderId="120">
      <alignment horizontal="left" vertical="center" wrapText="1"/>
    </xf>
    <xf numFmtId="0" fontId="14" fillId="109" borderId="120">
      <alignment horizontal="left" vertical="center" wrapText="1"/>
    </xf>
    <xf numFmtId="0" fontId="14" fillId="93" borderId="120">
      <alignment horizontal="left" vertical="center" wrapText="1"/>
    </xf>
    <xf numFmtId="0" fontId="14" fillId="112" borderId="120">
      <alignment horizontal="left" vertical="center" wrapText="1"/>
    </xf>
    <xf numFmtId="0" fontId="14" fillId="80" borderId="120">
      <alignment horizontal="left" vertical="center" wrapText="1"/>
    </xf>
    <xf numFmtId="0" fontId="14" fillId="80" borderId="120">
      <alignment horizontal="left" vertical="center" wrapText="1"/>
    </xf>
    <xf numFmtId="0" fontId="14" fillId="113" borderId="120">
      <alignment horizontal="left" vertical="center" wrapText="1"/>
    </xf>
    <xf numFmtId="0" fontId="14" fillId="84" borderId="120">
      <alignment horizontal="left" vertical="center" wrapText="1"/>
    </xf>
    <xf numFmtId="0" fontId="14" fillId="114" borderId="120">
      <alignment horizontal="left" vertical="center" wrapText="1"/>
    </xf>
    <xf numFmtId="0" fontId="14" fillId="114" borderId="120">
      <alignment horizontal="left" vertical="center" wrapText="1"/>
    </xf>
    <xf numFmtId="0" fontId="14" fillId="113" borderId="120">
      <alignment horizontal="left" vertical="center" wrapText="1"/>
    </xf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 indent="1"/>
    </xf>
    <xf numFmtId="3" fontId="1" fillId="0" borderId="5" xfId="0" applyNumberFormat="1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3" fontId="7" fillId="0" borderId="2" xfId="0" applyNumberFormat="1" applyFont="1" applyBorder="1" applyAlignment="1">
      <alignment horizontal="right" vertical="center" indent="1"/>
    </xf>
    <xf numFmtId="0" fontId="6" fillId="0" borderId="1" xfId="0" applyFont="1" applyBorder="1" applyAlignment="1">
      <alignment horizontal="left" vertical="center" indent="1"/>
    </xf>
    <xf numFmtId="3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3" fontId="7" fillId="2" borderId="2" xfId="0" applyNumberFormat="1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left" vertical="center"/>
    </xf>
    <xf numFmtId="3" fontId="7" fillId="6" borderId="2" xfId="0" applyNumberFormat="1" applyFont="1" applyFill="1" applyBorder="1" applyAlignment="1">
      <alignment horizontal="right" vertical="center" inden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2" xfId="0" applyNumberFormat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7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8" fillId="5" borderId="1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1" fillId="3" borderId="1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right" vertical="center" indent="1"/>
    </xf>
    <xf numFmtId="0" fontId="1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3" fontId="7" fillId="6" borderId="1" xfId="0" applyNumberFormat="1" applyFont="1" applyFill="1" applyBorder="1" applyAlignment="1">
      <alignment horizontal="right" vertical="center" indent="1"/>
    </xf>
    <xf numFmtId="0" fontId="0" fillId="4" borderId="0" xfId="0" applyFill="1" applyAlignment="1">
      <alignment vertical="center"/>
    </xf>
    <xf numFmtId="0" fontId="10" fillId="3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38" fillId="8" borderId="1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38" fillId="32" borderId="1" xfId="0" applyFont="1" applyFill="1" applyBorder="1" applyAlignment="1">
      <alignment vertical="center"/>
    </xf>
    <xf numFmtId="3" fontId="11" fillId="8" borderId="2" xfId="0" applyNumberFormat="1" applyFont="1" applyFill="1" applyBorder="1" applyAlignment="1">
      <alignment horizontal="right" vertical="center" indent="1"/>
    </xf>
    <xf numFmtId="3" fontId="11" fillId="32" borderId="2" xfId="0" applyNumberFormat="1" applyFont="1" applyFill="1" applyBorder="1" applyAlignment="1">
      <alignment horizontal="right" vertical="center" indent="1"/>
    </xf>
    <xf numFmtId="0" fontId="0" fillId="4" borderId="4" xfId="0" applyFill="1" applyBorder="1" applyAlignment="1">
      <alignment vertical="center"/>
    </xf>
    <xf numFmtId="3" fontId="1" fillId="4" borderId="5" xfId="0" applyNumberFormat="1" applyFont="1" applyFill="1" applyBorder="1" applyAlignment="1">
      <alignment horizontal="right" vertical="center" indent="1"/>
    </xf>
    <xf numFmtId="0" fontId="10" fillId="8" borderId="1" xfId="0" applyFont="1" applyFill="1" applyBorder="1" applyAlignment="1">
      <alignment vertical="center"/>
    </xf>
    <xf numFmtId="0" fontId="10" fillId="8" borderId="2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39" fillId="2" borderId="2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3" fontId="39" fillId="0" borderId="2" xfId="0" applyNumberFormat="1" applyFont="1" applyBorder="1" applyAlignment="1">
      <alignment horizontal="right" vertical="center" indent="1"/>
    </xf>
    <xf numFmtId="0" fontId="12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3" fontId="39" fillId="3" borderId="2" xfId="0" applyNumberFormat="1" applyFont="1" applyFill="1" applyBorder="1" applyAlignment="1">
      <alignment horizontal="right" vertical="center" indent="1"/>
    </xf>
    <xf numFmtId="9" fontId="0" fillId="0" borderId="1" xfId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0" fillId="0" borderId="130" xfId="0" applyBorder="1" applyAlignment="1">
      <alignment horizontal="center" vertical="center"/>
    </xf>
    <xf numFmtId="0" fontId="0" fillId="0" borderId="128" xfId="0" applyBorder="1" applyAlignment="1">
      <alignment vertical="center"/>
    </xf>
    <xf numFmtId="0" fontId="0" fillId="0" borderId="130" xfId="0" applyBorder="1" applyAlignment="1">
      <alignment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vertical="center"/>
    </xf>
    <xf numFmtId="0" fontId="1" fillId="0" borderId="129" xfId="0" applyFont="1" applyBorder="1" applyAlignment="1">
      <alignment horizontal="center" vertical="center"/>
    </xf>
    <xf numFmtId="0" fontId="2" fillId="0" borderId="128" xfId="0" applyFont="1" applyBorder="1" applyAlignment="1">
      <alignment horizontal="left" vertical="center"/>
    </xf>
    <xf numFmtId="0" fontId="38" fillId="32" borderId="128" xfId="0" applyFont="1" applyFill="1" applyBorder="1" applyAlignment="1">
      <alignment vertical="center"/>
    </xf>
    <xf numFmtId="0" fontId="10" fillId="32" borderId="130" xfId="0" applyFont="1" applyFill="1" applyBorder="1" applyAlignment="1">
      <alignment vertical="center"/>
    </xf>
    <xf numFmtId="0" fontId="10" fillId="32" borderId="128" xfId="0" applyFont="1" applyFill="1" applyBorder="1" applyAlignment="1">
      <alignment vertical="center"/>
    </xf>
    <xf numFmtId="0" fontId="10" fillId="32" borderId="129" xfId="0" applyFont="1" applyFill="1" applyBorder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vertical="center"/>
    </xf>
    <xf numFmtId="0" fontId="175" fillId="0" borderId="1" xfId="0" applyFont="1" applyBorder="1" applyAlignment="1">
      <alignment horizontal="left" vertical="center" indent="1"/>
    </xf>
    <xf numFmtId="0" fontId="0" fillId="0" borderId="133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</cellXfs>
  <cellStyles count="2733">
    <cellStyle name="€ : (converti en EURO)" xfId="122" xr:uid="{CA32FE06-A53A-4BE9-B0DA-4E192A79D16F}"/>
    <cellStyle name="€ : (converti en EURO) 2" xfId="123" xr:uid="{674DE29D-BA9F-46FF-AFFA-57D9FDF90DE8}"/>
    <cellStyle name="€ : (converti en EURO) 3" xfId="124" xr:uid="{5E17B099-4797-4FAB-A18A-D4A6E10A5850}"/>
    <cellStyle name="€ : (converti en EURO) 4" xfId="559" xr:uid="{75C67B6E-D2C4-44A0-8892-614DE80876A5}"/>
    <cellStyle name="€ : (converti en EURO)_A5.2-c" xfId="560" xr:uid="{0BDE8A9E-7159-4A9B-8833-81B463B704C1}"/>
    <cellStyle name="€ : (formule ECRASEE)" xfId="125" xr:uid="{98844242-CDCB-4680-B25C-C43A81BBB1C0}"/>
    <cellStyle name="€ : (formule ECRASEE) 2" xfId="126" xr:uid="{D8A4A78A-7B74-414F-BD9E-7EF47BA71289}"/>
    <cellStyle name="€ : (formule ECRASEE) 3" xfId="561" xr:uid="{46FECDB7-8101-4817-87D5-A293493C44DB}"/>
    <cellStyle name="€ : (formule ECRASEE)_A5.2-c" xfId="562" xr:uid="{A4CA9F80-CA1F-4432-81C7-42EDE91A554C}"/>
    <cellStyle name="€ : (NON converti)" xfId="54" xr:uid="{F23B47A9-75F1-4E5F-A1AE-429C286EAD18}"/>
    <cellStyle name="€ : (NON converti) 2" xfId="127" xr:uid="{BAA84644-BC99-43DE-9C36-8F49338DEEAF}"/>
    <cellStyle name="€ : (NON converti) 3" xfId="98" xr:uid="{665D70F8-11DC-4362-A631-1CB6268C6872}"/>
    <cellStyle name="€ : (NON converti) 3 2" xfId="2034" xr:uid="{B01F86D8-80EC-46BD-AF73-A8664CAC6A2F}"/>
    <cellStyle name="€ : (NON converti) 4" xfId="563" xr:uid="{F3355F8D-7524-46A5-8695-77204940E06E}"/>
    <cellStyle name="€ : (NON converti) 4 2" xfId="2042" xr:uid="{67A30C89-69F1-4600-9556-25348CECD465}"/>
    <cellStyle name="€ : (NON converti) 5" xfId="564" xr:uid="{0FEB7A17-3178-4991-8B95-CE2F5921FC3A}"/>
    <cellStyle name="€ : (NON converti)_A5.2-c" xfId="565" xr:uid="{57881525-E180-42B5-8227-9BF15AA212AC}"/>
    <cellStyle name="€ : (passage a l'EURO)" xfId="128" xr:uid="{7F97AE1E-7A58-4916-85AC-9FEEABEF57F2}"/>
    <cellStyle name="€ : (passage a l'EURO) 2" xfId="129" xr:uid="{17F2D5D8-4E5E-4304-9E8F-3BE5C188F771}"/>
    <cellStyle name="€ : (passage a l'EURO) 3" xfId="566" xr:uid="{BC9ABD1F-81B5-4BE2-B6EC-5AEAA3560C1A}"/>
    <cellStyle name="€ : (passage a l'EURO) 4" xfId="2035" xr:uid="{1A76D353-1001-4C7B-AF88-6B75ECDEFAD3}"/>
    <cellStyle name="€ : (passage a l'EURO)_A5.2-c" xfId="567" xr:uid="{6D34FB56-8498-438A-BC57-7F27C1BC5506}"/>
    <cellStyle name="20 % - Accent1" xfId="73" builtinId="30" customBuiltin="1"/>
    <cellStyle name="20 % - Accent1 2" xfId="5" xr:uid="{452D8F76-962D-4A4C-985F-235421F0DCBE}"/>
    <cellStyle name="20 % - Accent1 2 2" xfId="130" xr:uid="{676B4006-EE4B-435A-832A-EE11E82F85EB}"/>
    <cellStyle name="20 % - Accent2" xfId="77" builtinId="34" customBuiltin="1"/>
    <cellStyle name="20 % - Accent2 2" xfId="6" xr:uid="{C1E20CB1-2D17-4BF2-8BBE-546972BA67DF}"/>
    <cellStyle name="20 % - Accent2 2 2" xfId="131" xr:uid="{FC1BBBAA-A821-4C1B-816D-CD6965946E99}"/>
    <cellStyle name="20 % - Accent3" xfId="81" builtinId="38" customBuiltin="1"/>
    <cellStyle name="20 % - Accent3 2" xfId="7" xr:uid="{001179D1-695F-4360-A021-730EF8230CB8}"/>
    <cellStyle name="20 % - Accent3 2 2" xfId="132" xr:uid="{B38F9D99-090C-4301-AB4B-7EEB45EE5CE3}"/>
    <cellStyle name="20 % - Accent4" xfId="85" builtinId="42" customBuiltin="1"/>
    <cellStyle name="20 % - Accent4 2" xfId="8" xr:uid="{8B5D8049-7BAF-47FA-9986-590F86C572B0}"/>
    <cellStyle name="20 % - Accent4 2 2" xfId="133" xr:uid="{7C6013FE-5626-47DC-88C7-51A3FEF9A3D4}"/>
    <cellStyle name="20 % - Accent4 2 3" xfId="989" xr:uid="{043B90AC-833D-4893-A421-6F80042B173D}"/>
    <cellStyle name="20 % - Accent5" xfId="89" builtinId="46" customBuiltin="1"/>
    <cellStyle name="20 % - Accent5 2" xfId="9" xr:uid="{D9012BF3-7A00-4F33-BA6E-430F162CFECF}"/>
    <cellStyle name="20 % - Accent5 2 2" xfId="134" xr:uid="{86796AC9-C312-4628-ABB2-1E669C78651D}"/>
    <cellStyle name="20 % - Accent6" xfId="93" builtinId="50" customBuiltin="1"/>
    <cellStyle name="20 % - Accent6 2" xfId="10" xr:uid="{B972C70B-731D-41D5-96AE-696A1FD3A7AB}"/>
    <cellStyle name="20 % - Accent6 2 2" xfId="135" xr:uid="{EEE99E61-540B-47A0-96AB-5FECE6C07D99}"/>
    <cellStyle name="40 % - Accent1" xfId="74" builtinId="31" customBuiltin="1"/>
    <cellStyle name="40 % - Accent1 2" xfId="11" xr:uid="{F8E0B4FB-0CA4-4781-8204-E8474DC47D20}"/>
    <cellStyle name="40 % - Accent1 2 2" xfId="136" xr:uid="{DBF4B665-B3B0-40F7-B2A1-7C45AFD36044}"/>
    <cellStyle name="40 % - Accent2" xfId="78" builtinId="35" customBuiltin="1"/>
    <cellStyle name="40 % - Accent2 2" xfId="12" xr:uid="{69F28283-3E33-4626-8D16-8643A511C44D}"/>
    <cellStyle name="40 % - Accent2 2 2" xfId="137" xr:uid="{06AF7380-F800-4902-A05A-9193D2635A78}"/>
    <cellStyle name="40 % - Accent3" xfId="82" builtinId="39" customBuiltin="1"/>
    <cellStyle name="40 % - Accent3 2" xfId="13" xr:uid="{2DF3434D-5953-4D24-AA85-CABD4313F0C9}"/>
    <cellStyle name="40 % - Accent3 2 2" xfId="138" xr:uid="{E380D3FF-E7AC-4041-B5D8-71833567ED98}"/>
    <cellStyle name="40 % - Accent4" xfId="86" builtinId="43" customBuiltin="1"/>
    <cellStyle name="40 % - Accent4 2" xfId="14" xr:uid="{4177A373-F8C9-4AE9-9574-F14751889644}"/>
    <cellStyle name="40 % - Accent4 2 2" xfId="139" xr:uid="{A5B2DDC4-16D0-4D12-9B99-E12F8A929358}"/>
    <cellStyle name="40 % - Accent4 2 3" xfId="990" xr:uid="{E25FDEC2-F9B3-4A44-B41C-3EBAEA893DCA}"/>
    <cellStyle name="40 % - Accent5" xfId="90" builtinId="47" customBuiltin="1"/>
    <cellStyle name="40 % - Accent5 2" xfId="15" xr:uid="{137307C4-FCDC-4D44-8264-0EAD32333EAA}"/>
    <cellStyle name="40 % - Accent5 2 2" xfId="140" xr:uid="{FD95AD25-E33E-4ED4-86F1-6B184BFEBDD9}"/>
    <cellStyle name="40 % - Accent6" xfId="94" builtinId="51" customBuiltin="1"/>
    <cellStyle name="40 % - Accent6 2" xfId="16" xr:uid="{999711A1-20A5-4615-B5F2-E5609641420C}"/>
    <cellStyle name="40 % - Accent6 2 2" xfId="141" xr:uid="{B8DF3CAD-6A04-4651-9C11-AC7A5E1D16BF}"/>
    <cellStyle name="60 % - Accent1" xfId="75" builtinId="32" customBuiltin="1"/>
    <cellStyle name="60 % - Accent1 2" xfId="17" xr:uid="{EB7B2B77-C714-4568-8E1D-9B45E4412BB6}"/>
    <cellStyle name="60 % - Accent1 2 2" xfId="142" xr:uid="{68A577FA-4CE3-40A3-947F-7204DE7190CE}"/>
    <cellStyle name="60 % - Accent1 2 3" xfId="937" xr:uid="{1243BFD8-7549-4BA1-9E6B-B24502D41FDF}"/>
    <cellStyle name="60 % - Accent2" xfId="79" builtinId="36" customBuiltin="1"/>
    <cellStyle name="60 % - Accent2 2" xfId="18" xr:uid="{428B33B0-E201-4BC5-AF9B-EDF925FDB461}"/>
    <cellStyle name="60 % - Accent2 2 2" xfId="143" xr:uid="{886ED91A-CE09-4A41-A2A9-1972F1CDD0EA}"/>
    <cellStyle name="60 % - Accent2 2 3" xfId="938" xr:uid="{88717EEB-3408-4D6D-AC45-4B7FFDA84F6B}"/>
    <cellStyle name="60 % - Accent3" xfId="83" builtinId="40" customBuiltin="1"/>
    <cellStyle name="60 % - Accent3 2" xfId="19" xr:uid="{CD2AD900-0414-4B93-A3E3-A5FFC2B82636}"/>
    <cellStyle name="60 % - Accent3 2 2" xfId="144" xr:uid="{F10DFFCA-0DD6-4516-A646-80B1233ED77B}"/>
    <cellStyle name="60 % - Accent3 2 3" xfId="939" xr:uid="{99BD6E29-8094-4080-96C0-6B67EA160E22}"/>
    <cellStyle name="60 % - Accent4" xfId="87" builtinId="44" customBuiltin="1"/>
    <cellStyle name="60 % - Accent4 2" xfId="20" xr:uid="{745AC90F-A5BE-4667-B659-27697B0EE862}"/>
    <cellStyle name="60 % - Accent4 2 2" xfId="145" xr:uid="{4AE4FCE2-D6C4-43E2-93A7-9D89B8129B8C}"/>
    <cellStyle name="60 % - Accent4 2 3" xfId="940" xr:uid="{417DAFE4-BC09-4FA7-AF6A-00D228C454B6}"/>
    <cellStyle name="60 % - Accent5" xfId="91" builtinId="48" customBuiltin="1"/>
    <cellStyle name="60 % - Accent5 2" xfId="21" xr:uid="{E73C9553-DACF-40CB-84B6-35118D08FF69}"/>
    <cellStyle name="60 % - Accent5 2 2" xfId="146" xr:uid="{BAC0C974-2960-466D-90FF-16F00E2E4327}"/>
    <cellStyle name="60 % - Accent5 2 3" xfId="941" xr:uid="{3782288D-C1DA-4335-B5A4-D162AA973535}"/>
    <cellStyle name="60 % - Accent6" xfId="95" builtinId="52" customBuiltin="1"/>
    <cellStyle name="60 % - Accent6 2" xfId="22" xr:uid="{16EECCF0-40BA-4632-8F15-4A884E6A9148}"/>
    <cellStyle name="60 % - Accent6 2 2" xfId="147" xr:uid="{9B02B0FB-142A-45E0-8C5C-318EE816E0EF}"/>
    <cellStyle name="60 % - Accent6 2 3" xfId="942" xr:uid="{F00A7AE5-7A0D-4F8E-A09F-E3B2A6E6D31A}"/>
    <cellStyle name="Accent1" xfId="72" builtinId="29" customBuiltin="1"/>
    <cellStyle name="Accent1 2" xfId="23" xr:uid="{B0B7F904-1865-4EFF-82C8-B4EC4683099E}"/>
    <cellStyle name="Accent1 2 2" xfId="148" xr:uid="{0125C91B-1022-4659-94E3-7E750B15201E}"/>
    <cellStyle name="Accent2" xfId="76" builtinId="33" customBuiltin="1"/>
    <cellStyle name="Accent2 2" xfId="24" xr:uid="{BC13A6F4-E8DF-4BF8-A28E-42E3A82A2BAD}"/>
    <cellStyle name="Accent2 2 2" xfId="149" xr:uid="{05EF3BE3-87F7-4AD4-9F33-BDB6E161E3C0}"/>
    <cellStyle name="Accent3" xfId="80" builtinId="37" customBuiltin="1"/>
    <cellStyle name="Accent3 2" xfId="25" xr:uid="{E942577B-8F70-4741-AAF4-F80861C73116}"/>
    <cellStyle name="Accent3 2 2" xfId="150" xr:uid="{4DF378F4-EA50-4D04-B97B-C632806ED46F}"/>
    <cellStyle name="Accent4" xfId="84" builtinId="41" customBuiltin="1"/>
    <cellStyle name="Accent4 2" xfId="26" xr:uid="{35CD24B2-7EB8-4B0B-B013-38599A4EE554}"/>
    <cellStyle name="Accent4 2 2" xfId="151" xr:uid="{817CCFBB-EB85-42FF-BD96-A0676EE30572}"/>
    <cellStyle name="Accent5" xfId="88" builtinId="45" customBuiltin="1"/>
    <cellStyle name="Accent5 2" xfId="27" xr:uid="{62A64567-12C8-4C17-9A5D-845B853E0A9B}"/>
    <cellStyle name="Accent5 2 2" xfId="152" xr:uid="{3AB6F9D5-0022-4B28-B535-C4B04214FFFC}"/>
    <cellStyle name="Accent6" xfId="92" builtinId="49" customBuiltin="1"/>
    <cellStyle name="Accent6 2" xfId="28" xr:uid="{919BDA94-996B-4714-A7A0-9299E1A577F2}"/>
    <cellStyle name="Accent6 2 2" xfId="153" xr:uid="{32F47F1A-1A5A-4C39-9C2C-3E404720B7B8}"/>
    <cellStyle name="Avertissement" xfId="69" builtinId="11" customBuiltin="1"/>
    <cellStyle name="Avertissement 2" xfId="29" xr:uid="{75AAF032-6B7A-4E13-B999-AE42166FE537}"/>
    <cellStyle name="Avertissement 2 2" xfId="154" xr:uid="{4122BC50-FB48-41C2-A77A-00430A02196B}"/>
    <cellStyle name="Calcul" xfId="66" builtinId="22" customBuiltin="1"/>
    <cellStyle name="Calcul 2" xfId="30" xr:uid="{F0B4FA0F-4F7C-4F01-A2FB-6E5741D86ADF}"/>
    <cellStyle name="Calcul 2 2" xfId="155" xr:uid="{6B0890C1-A3E0-4F4D-B5C5-E999C27B3F56}"/>
    <cellStyle name="Calcul 2 2 2" xfId="2048" xr:uid="{0FE7DE9C-0EA4-46B7-B110-D07CF2443AFE}"/>
    <cellStyle name="Calcul 2 2 3" xfId="2180" xr:uid="{30AACAFD-7C2C-4146-B32E-4A52E7BC6D77}"/>
    <cellStyle name="Calcul 2 3" xfId="1783" xr:uid="{6C06B298-AC84-4FCE-88E3-52C68C957E1D}"/>
    <cellStyle name="Calcul 2 3 2" xfId="2316" xr:uid="{1003B170-4684-422A-A948-29E8754506DA}"/>
    <cellStyle name="Calcul 2 3 3" xfId="2579" xr:uid="{1A8DE1C3-8070-49CB-9A91-93CC4538CAF8}"/>
    <cellStyle name="Calcul 2 4" xfId="113" xr:uid="{A39650D0-16DB-4306-A106-50EB39681747}"/>
    <cellStyle name="Calcul 2 5" xfId="111" xr:uid="{8C74D9B5-6D12-4D22-82D7-4CC0F168E20C}"/>
    <cellStyle name="Calcul 2 6" xfId="2222" xr:uid="{362B06BF-D154-4CDC-9E94-FBCB1562FEC5}"/>
    <cellStyle name="Cellule liée" xfId="67" builtinId="24" customBuiltin="1"/>
    <cellStyle name="Cellule liée 2" xfId="31" xr:uid="{BF5FBA3C-5B02-4693-8717-DA88FA7D123F}"/>
    <cellStyle name="Cellule liée 2 2" xfId="156" xr:uid="{666F4709-35A1-4CCA-96E6-64DE4A8AC89A}"/>
    <cellStyle name="classeur | commentaire" xfId="157" xr:uid="{63829544-4232-414A-B1A2-0A59ECDD001C}"/>
    <cellStyle name="classeur | commentaire 2" xfId="158" xr:uid="{FF8941CB-411C-40FB-A215-6F9682E11455}"/>
    <cellStyle name="classeur | commentaire 3" xfId="159" xr:uid="{2E0AAA52-D183-4D62-942B-B4C426FC630D}"/>
    <cellStyle name="classeur | commentaire 4" xfId="568" xr:uid="{1FB9B45F-4288-4A8C-B0E3-642753379468}"/>
    <cellStyle name="classeur | commentaire_A5.2-c" xfId="569" xr:uid="{8F970340-4D31-49EB-B168-E7F1F4A3B1E2}"/>
    <cellStyle name="classeur | extraction | series | particulier" xfId="160" xr:uid="{C6C157BA-6694-471D-B5B6-9939FE3132F9}"/>
    <cellStyle name="classeur | extraction | series | particulier 2" xfId="161" xr:uid="{845E9C1A-33B6-4CEE-A9AC-F6DF2D46E437}"/>
    <cellStyle name="classeur | extraction | series | particulier 3" xfId="570" xr:uid="{8BE28261-481A-48E9-A5E5-C376C1E85790}"/>
    <cellStyle name="classeur | extraction | series | particulier_A5.2-c" xfId="571" xr:uid="{D819C881-63E5-4568-8A92-49670E92135B}"/>
    <cellStyle name="classeur | extraction | series | quinquenal" xfId="162" xr:uid="{8DA6A6BD-3070-449B-BABC-30BC7756B261}"/>
    <cellStyle name="classeur | extraction | series | quinquenal 2" xfId="163" xr:uid="{5BF7F934-FE5A-48F4-94AE-065951005D9B}"/>
    <cellStyle name="classeur | extraction | series | quinquenal 3" xfId="164" xr:uid="{A6764D58-9A3D-4F1B-B1F5-051A180223AC}"/>
    <cellStyle name="classeur | extraction | series | quinquenal 4" xfId="572" xr:uid="{50D2A126-EE96-4299-9AA3-2DA792F84882}"/>
    <cellStyle name="classeur | extraction | series | quinquenal_A5.2-c" xfId="573" xr:uid="{6E8EA563-BD61-4381-A915-160138BCAEF8}"/>
    <cellStyle name="classeur | extraction | series | sept dernieres" xfId="165" xr:uid="{C74B8F8B-3E34-4B2C-9D8C-5CE7DC271616}"/>
    <cellStyle name="classeur | extraction | series | sept dernieres 2" xfId="166" xr:uid="{94094187-C94B-42DC-92AD-EB42A0F85C57}"/>
    <cellStyle name="classeur | extraction | series | sept dernieres 3" xfId="167" xr:uid="{18A5D7FF-8E67-4E5A-8253-AA782AC22663}"/>
    <cellStyle name="classeur | extraction | series | sept dernieres 4" xfId="574" xr:uid="{BD7DB650-478D-4833-9E65-B054E06A1E87}"/>
    <cellStyle name="classeur | extraction | series | sept dernieres_A5.2-c" xfId="575" xr:uid="{9FC45474-BF15-4AFE-9D3D-DD5B8574A572}"/>
    <cellStyle name="classeur | extraction | structure | dernier" xfId="168" xr:uid="{D323D3AD-D075-48C5-A393-89ADA56E400E}"/>
    <cellStyle name="classeur | extraction | structure | dernier 2" xfId="169" xr:uid="{63A803A4-FC09-4217-ACE0-784DCADAC186}"/>
    <cellStyle name="classeur | extraction | structure | dernier 3" xfId="170" xr:uid="{23AAA607-F262-4EE0-B3A5-3271DD2C44E6}"/>
    <cellStyle name="classeur | extraction | structure | dernier 4" xfId="576" xr:uid="{43DE30DC-CE3B-4B9D-9789-711801D0C42A}"/>
    <cellStyle name="classeur | extraction | structure | dernier_A5.2-c" xfId="577" xr:uid="{D65580EF-FCF8-4CA8-B723-49BCED167093}"/>
    <cellStyle name="classeur | extraction | structure | deux derniers" xfId="171" xr:uid="{03A43465-5B27-4D61-B274-C0B4CE57CB0E}"/>
    <cellStyle name="classeur | extraction | structure | deux derniers 2" xfId="172" xr:uid="{EB1811E1-3B1D-4421-B61A-0136C4BA1441}"/>
    <cellStyle name="classeur | extraction | structure | deux derniers 3" xfId="173" xr:uid="{B28C1BD4-F7B6-48EE-BB38-1DABEA5BD3E7}"/>
    <cellStyle name="classeur | extraction | structure | deux derniers 4" xfId="578" xr:uid="{DBF3E50F-852E-4D26-A1FC-0D7DABCD7913}"/>
    <cellStyle name="classeur | extraction | structure | deux derniers_A5.2-c" xfId="579" xr:uid="{349FEC5D-DEF3-4B68-8DAF-5AEC1B98A72E}"/>
    <cellStyle name="classeur | extraction | structure | particulier" xfId="174" xr:uid="{1FDA646B-03A4-43C9-B77F-A3AB8E9D1CC4}"/>
    <cellStyle name="classeur | extraction | structure | particulier 2" xfId="175" xr:uid="{25CE1921-46A0-42DA-9E2D-CB379364F47A}"/>
    <cellStyle name="classeur | extraction | structure | particulier 3" xfId="176" xr:uid="{9C588404-D8D6-443C-8813-908584279746}"/>
    <cellStyle name="classeur | extraction | structure | particulier 4" xfId="580" xr:uid="{52D2DACB-9A9D-496E-BB04-276D8D5BAA0A}"/>
    <cellStyle name="classeur | extraction | structure | particulier_A5.2-c" xfId="581" xr:uid="{0F59700C-372A-4275-9F5D-813C5F64FD8A}"/>
    <cellStyle name="classeur | historique" xfId="177" xr:uid="{A6177502-BA55-414D-9D78-629BAC3A5B01}"/>
    <cellStyle name="classeur | historique 2" xfId="178" xr:uid="{B31FED7F-D78E-4037-9C6D-54AD2E9E8746}"/>
    <cellStyle name="classeur | historique 3" xfId="179" xr:uid="{87003565-94C2-41BB-8A0E-F65E118A31DB}"/>
    <cellStyle name="classeur | historique 4" xfId="582" xr:uid="{C096AF8E-AB5A-4E96-AE79-EC9BA5658DAF}"/>
    <cellStyle name="classeur | historique_A5.2-c" xfId="583" xr:uid="{25FE022D-B072-4E2D-B8A0-52471FCAC4C9}"/>
    <cellStyle name="classeur | note | numero" xfId="180" xr:uid="{CC79AEAA-B41F-443F-98B0-025DD048F7A3}"/>
    <cellStyle name="classeur | note | numero 2" xfId="181" xr:uid="{C85EEFC2-5951-49DD-A4F0-561E2826919A}"/>
    <cellStyle name="classeur | note | numero 2 2" xfId="1785" xr:uid="{F2CE23BA-654D-480F-B3DB-3681813E950E}"/>
    <cellStyle name="classeur | note | numero 2 2 2" xfId="2318" xr:uid="{B44B2717-3A2C-4E20-A435-98EC5877F9CD}"/>
    <cellStyle name="classeur | note | numero 2 2 3" xfId="2581" xr:uid="{4EBE1F6B-795C-4D1E-AEF4-15A94737CBE8}"/>
    <cellStyle name="classeur | note | numero 2 3" xfId="2054" xr:uid="{80853962-F7FB-495F-84DA-CB22AF91E603}"/>
    <cellStyle name="classeur | note | numero 3" xfId="584" xr:uid="{7B7296CE-C560-46DD-B575-13EAEA9B051C}"/>
    <cellStyle name="classeur | note | numero 4" xfId="1784" xr:uid="{C7CDBC38-6E22-4FF0-B413-1C3419DDF0B3}"/>
    <cellStyle name="classeur | note | numero 4 2" xfId="2317" xr:uid="{F6B3DF79-193B-445E-BF4D-D5F550400E2F}"/>
    <cellStyle name="classeur | note | numero 4 3" xfId="2580" xr:uid="{2F2C7B5D-8690-4CA6-92FB-93A783F27EB6}"/>
    <cellStyle name="classeur | note | numero 5" xfId="2053" xr:uid="{B2838FAD-75DC-4CA0-85D1-A2D97A7136FC}"/>
    <cellStyle name="classeur | note | numero_A5.2-c" xfId="585" xr:uid="{D9B8BBEF-18BE-41AB-B6CA-93191D3629F6}"/>
    <cellStyle name="classeur | note | texte" xfId="182" xr:uid="{3E5AAF9A-FAAE-4127-AD51-64CA065360E0}"/>
    <cellStyle name="classeur | note | texte 2" xfId="183" xr:uid="{8C85ED9A-D6D9-4F42-BEE3-38D921F5FA42}"/>
    <cellStyle name="classeur | note | texte 2 2" xfId="1787" xr:uid="{F1F41B4E-301F-4F0E-B9E6-6639CA6B24DD}"/>
    <cellStyle name="classeur | note | texte 2 2 2" xfId="2320" xr:uid="{C19936F0-3EDF-4A53-BFF3-827E0E05C7FD}"/>
    <cellStyle name="classeur | note | texte 2 2 3" xfId="2583" xr:uid="{91E3EB31-7FEA-4A89-AF79-E3E3B9D123B7}"/>
    <cellStyle name="classeur | note | texte 2 3" xfId="2056" xr:uid="{7ECF4AC7-DBB7-474B-9E01-1B93EDE9A456}"/>
    <cellStyle name="classeur | note | texte 3" xfId="184" xr:uid="{EB3BC86B-93FF-4795-A1A6-B44733F7CEB0}"/>
    <cellStyle name="classeur | note | texte 3 2" xfId="1788" xr:uid="{71947F1A-74A3-4966-9692-BCCCD3EF2525}"/>
    <cellStyle name="classeur | note | texte 3 2 2" xfId="2321" xr:uid="{22EB7BBB-4BB4-45A9-AFBB-51A7CBFBCD78}"/>
    <cellStyle name="classeur | note | texte 3 2 3" xfId="2584" xr:uid="{C5224C8D-3081-479E-A105-687C06F8C883}"/>
    <cellStyle name="classeur | note | texte 3 3" xfId="2057" xr:uid="{412B9115-8E75-4F0A-AE0C-79E6ED7F9B9F}"/>
    <cellStyle name="classeur | note | texte 4" xfId="586" xr:uid="{B95842FF-B474-4D58-86A0-2E2EB07BC8D2}"/>
    <cellStyle name="classeur | note | texte 5" xfId="1786" xr:uid="{5EDA02AF-58DD-4F4F-9DCD-09470CEAAD3B}"/>
    <cellStyle name="classeur | note | texte 5 2" xfId="2319" xr:uid="{20F53961-7005-468E-ADEC-CD89A262BD5C}"/>
    <cellStyle name="classeur | note | texte 5 3" xfId="2582" xr:uid="{DA256969-A157-45A7-978C-E845CE3F6707}"/>
    <cellStyle name="classeur | note | texte 6" xfId="2055" xr:uid="{C8328449-A78B-4DD4-8207-18829A5A2BAD}"/>
    <cellStyle name="classeur | note | texte_A5.2-c" xfId="587" xr:uid="{5DC0A255-4594-46AE-8724-76BB570AD602}"/>
    <cellStyle name="classeur | periodicite | annee scolaire" xfId="185" xr:uid="{262642B4-5924-480A-B41E-D4548DC9A2B6}"/>
    <cellStyle name="classeur | periodicite | annee scolaire 2" xfId="186" xr:uid="{99A26B65-AEFB-4802-A37A-CDCBEF8C93C0}"/>
    <cellStyle name="classeur | periodicite | annee scolaire 3" xfId="187" xr:uid="{FF4D96C7-9349-4EDE-95CB-97D8133894A2}"/>
    <cellStyle name="classeur | periodicite | annee scolaire 4" xfId="588" xr:uid="{B412C3DA-17BC-4509-9973-88984120394E}"/>
    <cellStyle name="classeur | periodicite | annee scolaire_A5.2-c" xfId="589" xr:uid="{87C4E1B9-D772-443E-BD44-F63A536D1649}"/>
    <cellStyle name="classeur | periodicite | annuelle" xfId="188" xr:uid="{F2E48AF3-FAC7-49FA-8871-18B74BD4581A}"/>
    <cellStyle name="classeur | periodicite | annuelle 2" xfId="189" xr:uid="{3E080F40-C7CC-4D3E-AE0C-99BF7A571D85}"/>
    <cellStyle name="classeur | periodicite | annuelle 3" xfId="590" xr:uid="{618004BB-3B44-4783-A41F-48DC4005062C}"/>
    <cellStyle name="classeur | periodicite | annuelle_A5.2-c" xfId="591" xr:uid="{7CF201D0-B17F-43D7-9795-E1821209F45C}"/>
    <cellStyle name="classeur | periodicite | autre" xfId="190" xr:uid="{7586AE1D-C3DC-4317-BBA0-034FD4CA0AF1}"/>
    <cellStyle name="classeur | periodicite | autre 2" xfId="191" xr:uid="{7AA5B40D-22E5-45B0-BBBE-4B84FEFC2874}"/>
    <cellStyle name="classeur | periodicite | autre 3" xfId="592" xr:uid="{E1E75724-3E8B-4D1C-B94D-54997AE32FF4}"/>
    <cellStyle name="classeur | periodicite | autre_A5.2-c" xfId="593" xr:uid="{22FEB161-17AB-48DA-94D9-9AB0F0E1DAEB}"/>
    <cellStyle name="classeur | periodicite | bimestrielle" xfId="192" xr:uid="{1A3237DE-84F2-4697-AB65-C169BE67A6D7}"/>
    <cellStyle name="classeur | periodicite | bimestrielle 2" xfId="193" xr:uid="{A159139B-B306-46A7-A5FA-67459F3AEC66}"/>
    <cellStyle name="classeur | periodicite | bimestrielle 3" xfId="194" xr:uid="{2B415C4C-3D4F-4A0F-B129-EAFE95E06115}"/>
    <cellStyle name="classeur | periodicite | bimestrielle 4" xfId="594" xr:uid="{9711FE09-5E4D-4B02-97F1-4ABA41D66AEA}"/>
    <cellStyle name="classeur | periodicite | bimestrielle_A5.2-c" xfId="595" xr:uid="{A29B4C9A-5644-45CA-9C66-72D472D9FDAD}"/>
    <cellStyle name="classeur | periodicite | mensuelle" xfId="195" xr:uid="{2B224DCD-2275-4343-8C00-DB988D62E5E8}"/>
    <cellStyle name="classeur | periodicite | mensuelle 2" xfId="196" xr:uid="{F6C02001-5812-4E26-9189-EC4115A1A9B5}"/>
    <cellStyle name="classeur | periodicite | mensuelle 3" xfId="197" xr:uid="{31D08C45-AC9B-4816-A8C4-DCC4A03EB4C3}"/>
    <cellStyle name="classeur | periodicite | mensuelle 4" xfId="596" xr:uid="{7368EB5A-5D6E-42F1-A1A3-25CCD890D081}"/>
    <cellStyle name="classeur | periodicite | mensuelle_A5.2-c" xfId="597" xr:uid="{BE45C95F-A180-4E3C-8385-D55EAAFC512A}"/>
    <cellStyle name="classeur | periodicite | semestrielle" xfId="198" xr:uid="{FEBC5CC6-1068-4978-851D-049FFD38071C}"/>
    <cellStyle name="classeur | periodicite | semestrielle 2" xfId="199" xr:uid="{AA9FF2AC-F87D-40E5-B465-62D2CF1B7B3A}"/>
    <cellStyle name="classeur | periodicite | semestrielle 3" xfId="598" xr:uid="{76D31FAB-C838-49F0-9A27-EB32B7CD9DDD}"/>
    <cellStyle name="classeur | periodicite | semestrielle_A5.2-c" xfId="599" xr:uid="{3EDBD01A-077A-47F5-A056-7CE60502BEE9}"/>
    <cellStyle name="classeur | periodicite | trimestrielle" xfId="200" xr:uid="{F750C2CA-3285-4EBA-9C72-C9F451881477}"/>
    <cellStyle name="classeur | periodicite | trimestrielle 2" xfId="201" xr:uid="{66A4B3DB-C165-49A1-8A39-8A78485FBD7A}"/>
    <cellStyle name="classeur | periodicite | trimestrielle 3" xfId="202" xr:uid="{0CB28006-DBD1-4ECA-9DDC-3902882DE56F}"/>
    <cellStyle name="classeur | periodicite | trimestrielle 4" xfId="600" xr:uid="{BBCE59D7-3102-45ED-8D13-49E48DD2C955}"/>
    <cellStyle name="classeur | periodicite | trimestrielle_A5.2-c" xfId="601" xr:uid="{E3005477-6095-4450-AC65-8D185F9CDCFB}"/>
    <cellStyle name="classeur | reference | aucune" xfId="203" xr:uid="{06FAD75C-FA19-4257-8150-FDDDD8712E56}"/>
    <cellStyle name="classeur | reference | aucune 2" xfId="204" xr:uid="{BC5709DF-F429-42FD-AB31-46E9817234FF}"/>
    <cellStyle name="classeur | reference | aucune 3" xfId="205" xr:uid="{CB9A72CF-3B0A-4F94-BFA4-2D11204D96A8}"/>
    <cellStyle name="classeur | reference | aucune 4" xfId="602" xr:uid="{33718969-C572-49D2-9829-D94099A3C56B}"/>
    <cellStyle name="classeur | reference | aucune_A5.2-c" xfId="603" xr:uid="{328A381A-ACE4-4486-ABDB-9B7D0E944FCC}"/>
    <cellStyle name="classeur | reference | tabl-series compose" xfId="206" xr:uid="{9B49C926-A9D7-4687-81A6-A7E122FA380A}"/>
    <cellStyle name="classeur | reference | tabl-series compose 2" xfId="207" xr:uid="{CFBD546B-632A-43CB-92E5-0D05D933761F}"/>
    <cellStyle name="classeur | reference | tabl-series compose 3" xfId="208" xr:uid="{40B33D3D-A02B-4CC0-AA17-2456A34E46E3}"/>
    <cellStyle name="classeur | reference | tabl-series compose 4" xfId="604" xr:uid="{567B7460-8F05-4127-9272-81C2BC51BC79}"/>
    <cellStyle name="classeur | reference | tabl-series compose_A5.2-c" xfId="605" xr:uid="{ADF7AA31-BC71-4501-A0ED-B689A7F37BE2}"/>
    <cellStyle name="classeur | reference | tabl-series simple (particulier)" xfId="209" xr:uid="{A53B25B0-06DC-4C7D-B816-294B855C7675}"/>
    <cellStyle name="classeur | reference | tabl-series simple (particulier) 2" xfId="210" xr:uid="{C29C0FCE-7258-4018-9DDD-4E99531A6ED4}"/>
    <cellStyle name="classeur | reference | tabl-series simple (particulier) 3" xfId="606" xr:uid="{5FBC6FCD-8983-4BA6-B26A-BD06DA36ECFC}"/>
    <cellStyle name="classeur | reference | tabl-series simple (particulier)_A5.2-c" xfId="607" xr:uid="{48053505-477C-40EF-8255-A6A5BDCEF7DA}"/>
    <cellStyle name="classeur | reference | tabl-series simple (standard)" xfId="211" xr:uid="{DF846E9F-60DE-4BA3-B169-FB5AF19E78C2}"/>
    <cellStyle name="classeur | reference | tabl-series simple (standard) 2" xfId="212" xr:uid="{CF5778F8-F6AD-4ACC-86B1-10B3CA15629C}"/>
    <cellStyle name="classeur | reference | tabl-series simple (standard) 3" xfId="213" xr:uid="{38CAD248-D22C-4F52-BDA1-6F0C502DF5DA}"/>
    <cellStyle name="classeur | reference | tabl-series simple (standard) 4" xfId="608" xr:uid="{FAD14ABF-1CC0-4E4E-A9AA-92CB03E2A9B2}"/>
    <cellStyle name="classeur | reference | tabl-series simple (standard)_A5.2-c" xfId="609" xr:uid="{2FEDF8BA-E01D-47E2-A96F-BE4F02108CB2}"/>
    <cellStyle name="classeur | reference | tabl-structure (particulier)" xfId="214" xr:uid="{C3EAD8EB-B4D9-41E6-A192-7C174064FEF8}"/>
    <cellStyle name="classeur | reference | tabl-structure (particulier) 2" xfId="215" xr:uid="{0EE737ED-823A-4971-84A3-253EBB527B6F}"/>
    <cellStyle name="classeur | reference | tabl-structure (particulier) 3" xfId="216" xr:uid="{1464C6FD-6982-4A0D-9C3E-22951AAD0472}"/>
    <cellStyle name="classeur | reference | tabl-structure (particulier) 4" xfId="610" xr:uid="{5C68CFFD-80D4-40D7-BED8-896B4547F6C9}"/>
    <cellStyle name="classeur | reference | tabl-structure (particulier)_A5.2-c" xfId="611" xr:uid="{54EE1FC4-3FA5-4F08-9700-D7A65C7650B2}"/>
    <cellStyle name="classeur | reference | tabl-structure (standard)" xfId="217" xr:uid="{4E35D2A8-583A-487F-BE6D-F24F5EADA396}"/>
    <cellStyle name="classeur | reference | tabl-structure (standard) 2" xfId="218" xr:uid="{1355FD53-F01F-4958-AB0B-0C0A54667154}"/>
    <cellStyle name="classeur | reference | tabl-structure (standard) 3" xfId="219" xr:uid="{692A1396-5216-468B-AA7D-DABB57E77D16}"/>
    <cellStyle name="classeur | reference | tabl-structure (standard) 4" xfId="612" xr:uid="{2A4AD8EF-2AAB-4B96-A1F0-906DB3DA0AA8}"/>
    <cellStyle name="classeur | reference | tabl-structure (standard)_A5.2-c" xfId="613" xr:uid="{75CB8BEF-68D5-4E09-A22E-DAEEF7F0B77F}"/>
    <cellStyle name="classeur | theme | intitule" xfId="220" xr:uid="{61CBD85F-9E71-4EF6-B1E9-4021DF83B031}"/>
    <cellStyle name="classeur | theme | intitule 2" xfId="221" xr:uid="{D89F4E5B-2BDA-47AA-9BFF-9539A7F9B5C9}"/>
    <cellStyle name="classeur | theme | intitule 3" xfId="222" xr:uid="{9FD41D87-3EFC-463F-BDB2-8BBC8B33503A}"/>
    <cellStyle name="classeur | theme | intitule 4" xfId="614" xr:uid="{F98D9463-8842-4B43-AC71-C2BF03B7C85A}"/>
    <cellStyle name="classeur | theme | intitule_A5.2-c" xfId="615" xr:uid="{A6A6F5E3-0AE5-4794-89EE-BA92480C5A69}"/>
    <cellStyle name="classeur | theme | notice explicative" xfId="223" xr:uid="{1B7EB963-68AD-4DAC-AB59-A3D33701A464}"/>
    <cellStyle name="classeur | theme | notice explicative 2" xfId="224" xr:uid="{AAB180DB-90B8-4FF6-A9FD-5A93994646C7}"/>
    <cellStyle name="classeur | theme | notice explicative 3" xfId="616" xr:uid="{68980C01-0294-402D-BF79-79F2B88E892E}"/>
    <cellStyle name="classeur | theme | notice explicative_A5.2-c" xfId="617" xr:uid="{9AAB0E6D-3ED8-4657-B42B-07E5032AD875}"/>
    <cellStyle name="classeur | titre | niveau 1" xfId="225" xr:uid="{2A1CD1CC-A557-4974-8C0F-2B445713A89D}"/>
    <cellStyle name="classeur | titre | niveau 1 2" xfId="226" xr:uid="{F43A8390-D34D-4FA6-AC61-5D4C7E9FE755}"/>
    <cellStyle name="classeur | titre | niveau 1 2 2" xfId="1790" xr:uid="{EAC3CA00-42FD-4973-BAC3-83BEAD56AC9A}"/>
    <cellStyle name="classeur | titre | niveau 1 2 2 2" xfId="2323" xr:uid="{95FAB651-3972-42CF-A8EC-A9F670F7B703}"/>
    <cellStyle name="classeur | titre | niveau 1 2 2 3" xfId="2586" xr:uid="{1A475BED-A51D-4070-AD1D-073CD907DC99}"/>
    <cellStyle name="classeur | titre | niveau 1 2 3" xfId="2059" xr:uid="{749AB80A-EF19-4767-A532-05F9C38D5AD6}"/>
    <cellStyle name="classeur | titre | niveau 1 3" xfId="227" xr:uid="{1C3BD7C2-5046-4AA5-B312-0F3DB01465EF}"/>
    <cellStyle name="classeur | titre | niveau 1 3 2" xfId="1791" xr:uid="{5FA73A5C-57E7-4ECA-8D8C-0C18AF4964B3}"/>
    <cellStyle name="classeur | titre | niveau 1 3 2 2" xfId="2324" xr:uid="{80C1D9BE-40A5-43AB-81DE-3BE4ACA36EB0}"/>
    <cellStyle name="classeur | titre | niveau 1 3 2 3" xfId="2587" xr:uid="{8C3E0BD6-4A9D-46F8-BCA8-33F37D8E9407}"/>
    <cellStyle name="classeur | titre | niveau 1 3 3" xfId="2060" xr:uid="{CFD5949B-2260-4257-930C-8FA821F67F55}"/>
    <cellStyle name="classeur | titre | niveau 1 4" xfId="618" xr:uid="{11231BAF-B4F0-4F9B-A9BC-76CAFA530B05}"/>
    <cellStyle name="classeur | titre | niveau 1 5" xfId="1789" xr:uid="{5F1BF5C1-0990-4F0F-ABC5-3BE6D71FB263}"/>
    <cellStyle name="classeur | titre | niveau 1 5 2" xfId="2322" xr:uid="{8E15E4CA-097E-49F4-BBAA-EA7476939CCB}"/>
    <cellStyle name="classeur | titre | niveau 1 5 3" xfId="2585" xr:uid="{15627971-69F0-4A05-83DB-7BE3C12CC972}"/>
    <cellStyle name="classeur | titre | niveau 1 6" xfId="2058" xr:uid="{EBDA2EFE-B5C2-4F5F-A766-8DD7F4EAE311}"/>
    <cellStyle name="classeur | titre | niveau 1_A5.2-c" xfId="619" xr:uid="{3DF62E55-14C6-4FBD-A26B-2C938DB05585}"/>
    <cellStyle name="classeur | titre | niveau 2" xfId="228" xr:uid="{3D5F2E33-4988-4C55-B389-B714EEE00E19}"/>
    <cellStyle name="classeur | titre | niveau 2 2" xfId="229" xr:uid="{A52568EA-3ECF-4BF5-8C77-201BA1F1A55F}"/>
    <cellStyle name="classeur | titre | niveau 2 2 2" xfId="1793" xr:uid="{8B80ADDB-45C8-4805-AFC9-AE3FB02A0D05}"/>
    <cellStyle name="classeur | titre | niveau 2 2 2 2" xfId="2326" xr:uid="{F63C31DC-E363-438E-A596-B7ABEC7EE75E}"/>
    <cellStyle name="classeur | titre | niveau 2 2 2 3" xfId="2589" xr:uid="{D5C057C7-27F9-4DE5-8ACB-00445D009A11}"/>
    <cellStyle name="classeur | titre | niveau 2 2 3" xfId="2062" xr:uid="{B4645706-EF3C-4A23-9797-2958D02C1653}"/>
    <cellStyle name="classeur | titre | niveau 2 3" xfId="230" xr:uid="{B13520D6-5ED6-47E5-BD32-50DCAE9BD692}"/>
    <cellStyle name="classeur | titre | niveau 2 3 2" xfId="1794" xr:uid="{89DD37B5-61E0-4F05-AE58-1C332D7E5AE2}"/>
    <cellStyle name="classeur | titre | niveau 2 3 2 2" xfId="2327" xr:uid="{4938D7EE-346B-401E-942F-F5A9A9E38FDA}"/>
    <cellStyle name="classeur | titre | niveau 2 3 2 3" xfId="2590" xr:uid="{225C1D97-08B1-4FE4-A0BF-869818C6E260}"/>
    <cellStyle name="classeur | titre | niveau 2 3 3" xfId="2063" xr:uid="{B9139577-11C7-407C-9EC2-5C9E7B416F4A}"/>
    <cellStyle name="classeur | titre | niveau 2 4" xfId="620" xr:uid="{88BB3312-A75A-4A95-A28C-2545D67274DE}"/>
    <cellStyle name="classeur | titre | niveau 2 5" xfId="1792" xr:uid="{1583031C-7B53-4FC0-9DC4-CBBDA46613A7}"/>
    <cellStyle name="classeur | titre | niveau 2 5 2" xfId="2325" xr:uid="{60943FA6-F0E3-492D-958B-D11280140D88}"/>
    <cellStyle name="classeur | titre | niveau 2 5 3" xfId="2588" xr:uid="{4FEBF439-FB29-4A39-96A7-A77FAB3F52BD}"/>
    <cellStyle name="classeur | titre | niveau 2 6" xfId="2061" xr:uid="{5E7FFAF2-2488-4A92-910F-14446DF1BC06}"/>
    <cellStyle name="classeur | titre | niveau 2_A5.2-c" xfId="621" xr:uid="{849BA9C8-C866-4712-8471-285435B51BB5}"/>
    <cellStyle name="classeur | titre | niveau 3" xfId="231" xr:uid="{D088D3C2-69B3-4F24-98EF-E78531AE0636}"/>
    <cellStyle name="classeur | titre | niveau 3 2" xfId="232" xr:uid="{CEFB06B8-D457-486B-B6E2-11A5784E706D}"/>
    <cellStyle name="classeur | titre | niveau 3 2 2" xfId="1796" xr:uid="{96BA96CC-E20D-4436-A136-D088224E84B0}"/>
    <cellStyle name="classeur | titre | niveau 3 2 2 2" xfId="2329" xr:uid="{5839F060-12BA-4B08-97AF-BF8D96951F48}"/>
    <cellStyle name="classeur | titre | niveau 3 2 2 3" xfId="2592" xr:uid="{BC004732-1D4E-4605-BF7D-F7537F317A4D}"/>
    <cellStyle name="classeur | titre | niveau 3 2 3" xfId="2065" xr:uid="{14970AF7-F297-4529-9BDA-6AC617F8285C}"/>
    <cellStyle name="classeur | titre | niveau 3 3" xfId="622" xr:uid="{C74CF7C1-D7D8-434B-9D2E-2C96C4020070}"/>
    <cellStyle name="classeur | titre | niveau 3 4" xfId="1795" xr:uid="{06C1CBC3-D27A-4ADC-9F8A-3E9F3F3D91F8}"/>
    <cellStyle name="classeur | titre | niveau 3 4 2" xfId="2328" xr:uid="{96CA8748-35D0-4A6E-9F45-ED5F57BF97AB}"/>
    <cellStyle name="classeur | titre | niveau 3 4 3" xfId="2591" xr:uid="{B94E852A-7DEB-4982-9357-C3E899C6127D}"/>
    <cellStyle name="classeur | titre | niveau 3 5" xfId="2064" xr:uid="{3183B269-2800-4378-A870-E6A62FC7410D}"/>
    <cellStyle name="classeur | titre | niveau 3_A5.2-c" xfId="623" xr:uid="{8B686C72-5445-4F95-A1D8-E6BCD1FABDDB}"/>
    <cellStyle name="classeur | titre | niveau 4" xfId="233" xr:uid="{29035E8D-A64B-4C1F-9660-01FF8A898493}"/>
    <cellStyle name="classeur | titre | niveau 4 2" xfId="234" xr:uid="{E4DE50F7-E7AC-4616-B4BB-094082385298}"/>
    <cellStyle name="classeur | titre | niveau 4 2 2" xfId="1798" xr:uid="{3C5B8785-0CB6-4C23-8E30-0E5EA285228A}"/>
    <cellStyle name="classeur | titre | niveau 4 2 2 2" xfId="2331" xr:uid="{14C19B63-79F6-44AE-A3C7-819DCA876A3C}"/>
    <cellStyle name="classeur | titre | niveau 4 2 2 3" xfId="2594" xr:uid="{6848010D-819E-40A7-97C5-44C8B0F21595}"/>
    <cellStyle name="classeur | titre | niveau 4 2 3" xfId="2067" xr:uid="{ABE647DB-7B02-4AFB-944F-A20C91A96E65}"/>
    <cellStyle name="classeur | titre | niveau 4 3" xfId="235" xr:uid="{860087E9-71D8-45A5-9E0F-AF89D06472A4}"/>
    <cellStyle name="classeur | titre | niveau 4 3 2" xfId="1799" xr:uid="{3D92E126-4AFE-42F4-8BC9-FA487575E9B1}"/>
    <cellStyle name="classeur | titre | niveau 4 3 2 2" xfId="2332" xr:uid="{AD1EA736-7612-46F1-A046-2F31A116372B}"/>
    <cellStyle name="classeur | titre | niveau 4 3 2 3" xfId="2595" xr:uid="{5E9D9457-D6E2-44BF-8F49-2F55870870E4}"/>
    <cellStyle name="classeur | titre | niveau 4 3 3" xfId="2068" xr:uid="{0EED5D17-CBEB-45FF-A9ED-B53D307D7DA9}"/>
    <cellStyle name="classeur | titre | niveau 4 4" xfId="624" xr:uid="{A525A3A1-1E6D-4887-8073-05E19003DCCA}"/>
    <cellStyle name="classeur | titre | niveau 4 5" xfId="1797" xr:uid="{36B7F3B0-B6F5-4F8C-81B8-C686410135A8}"/>
    <cellStyle name="classeur | titre | niveau 4 5 2" xfId="2330" xr:uid="{5B76E966-5B99-4C51-B7E6-0FFEB3A1ACD1}"/>
    <cellStyle name="classeur | titre | niveau 4 5 3" xfId="2593" xr:uid="{A78470E6-0ADA-4359-95BD-6BC63A5BB0E4}"/>
    <cellStyle name="classeur | titre | niveau 4 6" xfId="2066" xr:uid="{8DA65563-0461-422D-AEB3-76B209C1424C}"/>
    <cellStyle name="classeur | titre | niveau 4_A5.2-c" xfId="625" xr:uid="{FE0EF904-8146-4469-9C56-C82A3F350EA5}"/>
    <cellStyle name="classeur | titre | niveau 5" xfId="236" xr:uid="{3F77BF16-F197-4976-B7BF-38AB682738CC}"/>
    <cellStyle name="classeur | titre | niveau 5 2" xfId="237" xr:uid="{E06276DB-31D4-48F0-9781-B35E237721B7}"/>
    <cellStyle name="classeur | titre | niveau 5 2 2" xfId="1801" xr:uid="{FE38212A-3968-4726-A5C5-D61C4D5B4E99}"/>
    <cellStyle name="classeur | titre | niveau 5 2 2 2" xfId="2334" xr:uid="{BB919B6A-A595-43A6-BB77-B0C4C4F0CE43}"/>
    <cellStyle name="classeur | titre | niveau 5 2 2 3" xfId="2597" xr:uid="{0668E00C-2660-463D-B502-0772E759B887}"/>
    <cellStyle name="classeur | titre | niveau 5 2 3" xfId="2070" xr:uid="{83810F3C-0244-4F02-A83A-6F40FFF829CF}"/>
    <cellStyle name="classeur | titre | niveau 5 3" xfId="238" xr:uid="{6E3AF386-2867-491F-AA87-9F9710DBC760}"/>
    <cellStyle name="classeur | titre | niveau 5 3 2" xfId="1802" xr:uid="{9D1304B9-65B8-41D7-8AFC-66B7025A2482}"/>
    <cellStyle name="classeur | titre | niveau 5 3 2 2" xfId="2335" xr:uid="{58998410-22AE-4EBB-BEFF-82BD14CCCB31}"/>
    <cellStyle name="classeur | titre | niveau 5 3 2 3" xfId="2598" xr:uid="{C035DF6F-B10B-4053-8F3D-461826D0E3FF}"/>
    <cellStyle name="classeur | titre | niveau 5 3 3" xfId="2071" xr:uid="{53A914A4-99E8-45FB-A957-90C7D5AB2EF6}"/>
    <cellStyle name="classeur | titre | niveau 5 4" xfId="626" xr:uid="{DDA88710-B888-42CF-9649-CD58C5AD3B20}"/>
    <cellStyle name="classeur | titre | niveau 5 5" xfId="1800" xr:uid="{57C81137-14EA-4774-B5B1-B0BB97F009E8}"/>
    <cellStyle name="classeur | titre | niveau 5 5 2" xfId="2333" xr:uid="{919F6614-8439-4C92-A8E2-1F0786D5C39C}"/>
    <cellStyle name="classeur | titre | niveau 5 5 3" xfId="2596" xr:uid="{5B1F6595-770B-4CF7-8EA0-B6360CFA26AB}"/>
    <cellStyle name="classeur | titre | niveau 5 6" xfId="2069" xr:uid="{D6C424CA-A2DD-4A75-862B-3B83AA01F146}"/>
    <cellStyle name="classeur | titre | niveau 5_A5.2-c" xfId="627" xr:uid="{C1772F96-0451-47C5-A0E8-1523A55CA01C}"/>
    <cellStyle name="coin" xfId="239" xr:uid="{3C536874-20BF-4A19-BEA9-8DA2F356CCEB}"/>
    <cellStyle name="coin 2" xfId="240" xr:uid="{814F1BE8-6BC2-4132-8C12-2ABE94034353}"/>
    <cellStyle name="coin 2 2" xfId="1804" xr:uid="{2730C497-5EE3-40A9-AE99-8647C6BBDDA8}"/>
    <cellStyle name="coin 2 2 2" xfId="2337" xr:uid="{E8855914-3DC6-4BE9-9ED3-D94B56D4BE66}"/>
    <cellStyle name="coin 2 2 3" xfId="2600" xr:uid="{70F9C774-DA90-4410-A1B2-9B33C5071E8D}"/>
    <cellStyle name="coin 3" xfId="1803" xr:uid="{81F791D5-781D-4AB1-9A14-8D1CA7F8BD28}"/>
    <cellStyle name="coin 3 2" xfId="2336" xr:uid="{A0970DEB-0FC9-4EF3-BC0F-1105D78427E3}"/>
    <cellStyle name="coin 3 3" xfId="2599" xr:uid="{40F62C29-78A1-42BB-A533-CE40D635A3E7}"/>
    <cellStyle name="coin 4" xfId="2072" xr:uid="{BD366260-8842-4942-9C00-0A34AD38D755}"/>
    <cellStyle name="Commentaire" xfId="32" xr:uid="{573D38FF-24BA-4ACB-AF3D-A43C7FB9AE19}"/>
    <cellStyle name="Commentaire 2" xfId="241" xr:uid="{872B8FC7-D5D1-44FD-B15D-D03D85B60DC5}"/>
    <cellStyle name="Commentaire 2 2" xfId="943" xr:uid="{B22F1C66-65D6-4BB2-B7CC-93B2FB9E9943}"/>
    <cellStyle name="Commentaire 2 3" xfId="1805" xr:uid="{97253611-F20C-467F-9700-D1546FE04B3C}"/>
    <cellStyle name="Commentaire 2 3 2" xfId="2338" xr:uid="{E472508D-D558-44DE-9812-42C4875FD7ED}"/>
    <cellStyle name="Commentaire 2 3 3" xfId="2601" xr:uid="{38AF63B3-989F-4BDC-BA24-325FE4BAD30A}"/>
    <cellStyle name="Commentaire 2 4" xfId="2073" xr:uid="{F5A1406E-F24D-4D14-9A41-A5D1A84B6E41}"/>
    <cellStyle name="Commentaire 3" xfId="105" xr:uid="{21DC10BF-90BE-42C3-B5B9-16D6ABC09F71}"/>
    <cellStyle name="Date" xfId="242" xr:uid="{A1626078-CCFE-4629-BFA2-93BFF0E73363}"/>
    <cellStyle name="Date 2" xfId="243" xr:uid="{4BF77214-06C4-4388-B6E7-9EB734984415}"/>
    <cellStyle name="Date 2 2" xfId="628" xr:uid="{B7CF97DD-C405-433D-8CBE-06CF04EB8B7A}"/>
    <cellStyle name="donn_normal" xfId="244" xr:uid="{D6A3E90B-34C6-467E-A9A4-A2E8D91BD4D4}"/>
    <cellStyle name="donnnormal1" xfId="245" xr:uid="{E4F2C22B-7BCC-4544-BF90-4D1590FB7960}"/>
    <cellStyle name="donnnormal1 2" xfId="246" xr:uid="{7FD35338-846D-4550-81A6-86ED79914C04}"/>
    <cellStyle name="donnnormal1 2 2" xfId="1807" xr:uid="{8B372430-50AC-4333-8D33-526C68082776}"/>
    <cellStyle name="donnnormal1 2 2 2" xfId="2340" xr:uid="{03AAE7A4-024F-4AF3-9966-25C3666912D8}"/>
    <cellStyle name="donnnormal1 2 2 3" xfId="2603" xr:uid="{35A3AEE6-4795-4619-A249-A9E56F416CAE}"/>
    <cellStyle name="donnnormal1 3" xfId="1806" xr:uid="{DF9E40BB-C4D5-45EA-86CA-1BC254910C9F}"/>
    <cellStyle name="donnnormal1 3 2" xfId="2339" xr:uid="{F7EAEBB6-77E0-417B-A0B4-4B48D62EFAB6}"/>
    <cellStyle name="donnnormal1 3 3" xfId="2602" xr:uid="{C733C383-53E7-4534-9FE2-A853374DEA64}"/>
    <cellStyle name="donntotal1" xfId="247" xr:uid="{00ADA929-71BF-4D4E-B2AF-DE348ED90DC4}"/>
    <cellStyle name="donntotal1 2" xfId="248" xr:uid="{6DF3D8DD-C128-4FCF-9030-3DA1B2BA1895}"/>
    <cellStyle name="donntotal1 2 2" xfId="1809" xr:uid="{6EBBF1B0-0DDF-44E4-B31B-C01979A1A5B7}"/>
    <cellStyle name="donntotal1 2 2 2" xfId="2342" xr:uid="{5312DAFC-7116-4606-A7B7-53E44054B118}"/>
    <cellStyle name="donntotal1 2 2 3" xfId="2605" xr:uid="{3C2B9DA1-CB49-4D45-AD37-5038BFC5FF85}"/>
    <cellStyle name="donntotal1 3" xfId="1808" xr:uid="{7ECFC2B3-A549-4CD6-B747-87D7E49C7033}"/>
    <cellStyle name="donntotal1 3 2" xfId="2341" xr:uid="{602CC2FD-FFFF-43E9-8F61-A6C4E8E45291}"/>
    <cellStyle name="donntotal1 3 3" xfId="2604" xr:uid="{D681CDE4-80FE-4D70-B9AC-D5DD011AFD70}"/>
    <cellStyle name="ent_col_ser" xfId="249" xr:uid="{B1825082-CE9D-42BD-B756-3FB9DCCA8F99}"/>
    <cellStyle name="En-tête" xfId="629" xr:uid="{0D7655A0-B0DF-41B7-BAE5-0AFB0FE5F38E}"/>
    <cellStyle name="En-tête 1" xfId="250" xr:uid="{97EB4FF8-571B-4AFA-99D1-9E16210DF905}"/>
    <cellStyle name="En-tête 1 2" xfId="251" xr:uid="{C1B5753D-6A4C-4E70-B85A-ACEA48929D2F}"/>
    <cellStyle name="En-tête 2" xfId="252" xr:uid="{C9DA3DE5-0E32-4907-A031-559CAFF61114}"/>
    <cellStyle name="En-tête 2 2" xfId="253" xr:uid="{38069C30-2586-43EF-8474-844A39A1D7F1}"/>
    <cellStyle name="entete_indice" xfId="254" xr:uid="{D52C14BC-4E99-4832-BD6C-BC11E365A548}"/>
    <cellStyle name="Entrée" xfId="64" builtinId="20" customBuiltin="1"/>
    <cellStyle name="Entrée 2" xfId="33" xr:uid="{402E39D3-72DD-479B-BFE2-EF963A5D3E3C}"/>
    <cellStyle name="Entrée 2 2" xfId="255" xr:uid="{F9C819D1-937F-4060-8C1C-558B4018F393}"/>
    <cellStyle name="Entrée 2 2 2" xfId="2074" xr:uid="{856A48EA-D57F-40CC-9D2F-C1C05C56B759}"/>
    <cellStyle name="Entrée 2 2 3" xfId="2221" xr:uid="{60FFBA83-53A2-42BD-A2FD-9093BAF5C2BC}"/>
    <cellStyle name="Entrée 2 3" xfId="1810" xr:uid="{FE8FBD44-92AA-4A43-8612-5072C75FB0FC}"/>
    <cellStyle name="Entrée 2 3 2" xfId="2343" xr:uid="{ED8BFF1C-883D-4B76-A91E-70297E0A2FD0}"/>
    <cellStyle name="Entrée 2 3 3" xfId="2606" xr:uid="{46BB7704-150E-4EB7-A055-7016DF9DDE38}"/>
    <cellStyle name="Entrée 2 4" xfId="114" xr:uid="{DE3FB3AF-5558-4F12-BE12-2CB11D9E3343}"/>
    <cellStyle name="Entrée 2 5" xfId="110" xr:uid="{1FEE4FDA-8304-46F0-80B0-F9C3145F6E68}"/>
    <cellStyle name="Entrée 2 6" xfId="2197" xr:uid="{9AB6D038-337F-4245-9010-459EEFAF2ADE}"/>
    <cellStyle name="Euro" xfId="34" xr:uid="{3E76013E-235E-40F1-9876-A05A47682A6F}"/>
    <cellStyle name="Euro 10" xfId="954" xr:uid="{5F57E221-ED42-4887-9DAB-B7878D8F012B}"/>
    <cellStyle name="Euro 10 2" xfId="1071" xr:uid="{1FB5286C-54C0-4AF4-A1A3-1E239CF2CDC6}"/>
    <cellStyle name="Euro 10 2 2" xfId="1380" xr:uid="{60D8F9F9-B41D-4170-9F14-87C085244BE3}"/>
    <cellStyle name="Euro 10 2 2 2" xfId="1721" xr:uid="{BD63D10C-0825-48A4-8021-9D41AE1E1187}"/>
    <cellStyle name="Euro 10 2 3" xfId="1585" xr:uid="{0127C571-8040-425F-954F-7CE1F0233925}"/>
    <cellStyle name="Euro 10 3" xfId="1188" xr:uid="{3FC9CB60-DA77-4059-8C30-0353D62E6374}"/>
    <cellStyle name="Euro 10 3 2" xfId="1637" xr:uid="{7C5C0BE0-4185-4A49-828D-EBBDDB946DCC}"/>
    <cellStyle name="Euro 10 4" xfId="1535" xr:uid="{87E3F001-CEB6-4B47-B09C-D1D05CEC7B7E}"/>
    <cellStyle name="Euro 11" xfId="1032" xr:uid="{A9E429AA-C14F-44D0-B63A-93966803506D}"/>
    <cellStyle name="Euro 11 2" xfId="1341" xr:uid="{0EB5D1C5-3B7F-4424-8DC8-C5796EA14852}"/>
    <cellStyle name="Euro 11 2 2" xfId="1703" xr:uid="{7B995856-04DC-42AA-B4A3-4E7271BCAB65}"/>
    <cellStyle name="Euro 11 3" xfId="1567" xr:uid="{6786E8D7-82FA-435B-84B2-0F9AE29F2A88}"/>
    <cellStyle name="Euro 12" xfId="1144" xr:uid="{8E1FF691-D65B-4690-A75A-3E29F34C9296}"/>
    <cellStyle name="Euro 12 2" xfId="1617" xr:uid="{4F40D2D3-DF2B-4E34-8540-69AF5B28E319}"/>
    <cellStyle name="Euro 13" xfId="1259" xr:uid="{B652F603-393F-4358-9A5E-4F1E6ECD6A6F}"/>
    <cellStyle name="Euro 13 2" xfId="1668" xr:uid="{0C6EB10D-7732-49F0-B5C6-FC3DDB180024}"/>
    <cellStyle name="Euro 14" xfId="1451" xr:uid="{82F9DFC4-D881-4FC7-81B2-CD57139994EE}"/>
    <cellStyle name="Euro 14 2" xfId="1752" xr:uid="{57CFC057-3210-4C03-A5AE-B6F965F4734D}"/>
    <cellStyle name="Euro 15" xfId="1492" xr:uid="{33693E59-123A-4106-B35F-05C4D3C4D8D6}"/>
    <cellStyle name="Euro 16" xfId="833" xr:uid="{E058570B-5036-4855-A5FE-FE39C80015DE}"/>
    <cellStyle name="Euro 2" xfId="257" xr:uid="{156126A7-1049-48A4-AD32-F6E1F7A8663E}"/>
    <cellStyle name="Euro 2 10" xfId="1454" xr:uid="{2C6E392D-D8B9-4B75-B70C-8AD04A0DA495}"/>
    <cellStyle name="Euro 2 10 2" xfId="1754" xr:uid="{5E7D1B53-A647-4402-8AE8-667D2259C594}"/>
    <cellStyle name="Euro 2 11" xfId="1495" xr:uid="{D3D6E198-5DAA-478A-B3E6-1B12C0BB59FB}"/>
    <cellStyle name="Euro 2 12" xfId="850" xr:uid="{F2E6863F-92CB-41DD-A261-A5044670B022}"/>
    <cellStyle name="Euro 2 2" xfId="858" xr:uid="{819578B0-6604-41CA-8A67-9AAEAA9F08D9}"/>
    <cellStyle name="Euro 2 2 2" xfId="888" xr:uid="{B50F07C8-0224-400F-91EF-8422C95E680C}"/>
    <cellStyle name="Euro 2 2 2 2" xfId="1006" xr:uid="{FC77574A-DA91-4885-9EED-4C95A3092B25}"/>
    <cellStyle name="Euro 2 2 2 2 2" xfId="1322" xr:uid="{D25DE047-BFE3-4107-A9F6-3461DEAC21B1}"/>
    <cellStyle name="Euro 2 2 2 2 2 2" xfId="1695" xr:uid="{15F643D8-4754-46F3-AB3D-01E9D3A82551}"/>
    <cellStyle name="Euro 2 2 2 2 3" xfId="1557" xr:uid="{482EA321-AAD2-4064-9019-A98B1E29788C}"/>
    <cellStyle name="Euro 2 2 2 3" xfId="1119" xr:uid="{0C70A33B-62B2-44C0-B5E3-474392C2941A}"/>
    <cellStyle name="Euro 2 2 2 3 2" xfId="1427" xr:uid="{3FFE0092-ABE8-4602-95F2-284630F42D32}"/>
    <cellStyle name="Euro 2 2 2 3 2 2" xfId="1743" xr:uid="{AA6F1CC9-1550-4EC6-80EB-3980180AE942}"/>
    <cellStyle name="Euro 2 2 2 3 3" xfId="1607" xr:uid="{A2494283-A948-44EB-8286-0BF8F5AC273C}"/>
    <cellStyle name="Euro 2 2 2 4" xfId="1234" xr:uid="{308A45B1-EB8B-4049-89BE-5DD23E6223BB}"/>
    <cellStyle name="Euro 2 2 2 4 2" xfId="1658" xr:uid="{0E94AC53-BC31-4519-B229-16818D24D7FE}"/>
    <cellStyle name="Euro 2 2 2 5" xfId="1513" xr:uid="{36DA4C59-765F-4308-A423-BC095D00148B}"/>
    <cellStyle name="Euro 2 2 3" xfId="922" xr:uid="{3A3BD749-AC78-4D46-B8C0-5293C6AF9474}"/>
    <cellStyle name="Euro 2 2 3 2" xfId="1088" xr:uid="{C070A56F-D8C6-4876-885A-6D96A7E50DB4}"/>
    <cellStyle name="Euro 2 2 3 2 2" xfId="1397" xr:uid="{A1086886-4DDB-4E38-BFE9-D9E6A9D7C8F1}"/>
    <cellStyle name="Euro 2 2 3 2 2 2" xfId="1729" xr:uid="{BBE29A30-F4C7-4D1E-96DE-F038E6604213}"/>
    <cellStyle name="Euro 2 2 3 2 3" xfId="1593" xr:uid="{A4E869E5-C401-4BFD-A34A-25F95F50A2DE}"/>
    <cellStyle name="Euro 2 2 3 3" xfId="1205" xr:uid="{20C26599-0344-4270-BC37-67CA4A066BB2}"/>
    <cellStyle name="Euro 2 2 3 3 2" xfId="1645" xr:uid="{08C73FC2-9277-4819-856F-FCBD8BD4194C}"/>
    <cellStyle name="Euro 2 2 3 4" xfId="1528" xr:uid="{28F131F8-7D02-4536-A154-0B6C211F38F0}"/>
    <cellStyle name="Euro 2 2 4" xfId="971" xr:uid="{BD2A09FD-BA5D-4109-8FCA-2D54219EFF62}"/>
    <cellStyle name="Euro 2 2 4 2" xfId="1294" xr:uid="{0226A87A-878B-48C4-9E64-25867CCA7476}"/>
    <cellStyle name="Euro 2 2 4 2 2" xfId="1682" xr:uid="{69A10474-1A26-43F5-B8E0-521A1A713965}"/>
    <cellStyle name="Euro 2 2 4 3" xfId="1543" xr:uid="{74C10AB0-7683-4513-BC0C-46D398703440}"/>
    <cellStyle name="Euro 2 2 5" xfId="1046" xr:uid="{38A83106-78F4-4F56-A905-F697958C9D15}"/>
    <cellStyle name="Euro 2 2 5 2" xfId="1355" xr:uid="{8509E986-928C-4DAF-9852-633A8948D6E7}"/>
    <cellStyle name="Euro 2 2 5 2 2" xfId="1710" xr:uid="{77F44A29-39D0-494D-B066-3C5006A4670F}"/>
    <cellStyle name="Euro 2 2 5 3" xfId="1574" xr:uid="{C5527C34-95E3-4BA2-AFF2-9C606D1BB6B0}"/>
    <cellStyle name="Euro 2 2 6" xfId="1159" xr:uid="{8503E198-8915-429E-A32C-22E2BAF24367}"/>
    <cellStyle name="Euro 2 2 6 2" xfId="1624" xr:uid="{1353FFC7-0D6F-4BA8-9BAD-877816A42FD9}"/>
    <cellStyle name="Euro 2 2 7" xfId="1273" xr:uid="{F5900C63-BD7A-45E5-97FB-CE8435562777}"/>
    <cellStyle name="Euro 2 2 7 2" xfId="1674" xr:uid="{3A3DD8EE-E938-44D3-9D64-F72EC7164B82}"/>
    <cellStyle name="Euro 2 2 8" xfId="1466" xr:uid="{459C4CBA-C483-4788-843A-F71C0EAC3B07}"/>
    <cellStyle name="Euro 2 2 8 2" xfId="1759" xr:uid="{AF637AAA-DE3F-46DC-8888-B5059F514170}"/>
    <cellStyle name="Euro 2 2 9" xfId="1499" xr:uid="{14DAE7AA-0E77-43A6-AEA1-4F283CA44A6E}"/>
    <cellStyle name="Euro 2 3" xfId="866" xr:uid="{3630F376-9E92-4F91-9CC0-B192592E2525}"/>
    <cellStyle name="Euro 2 3 2" xfId="896" xr:uid="{C912DB4B-A0E1-4AB3-889C-BA204ADC9249}"/>
    <cellStyle name="Euro 2 3 2 2" xfId="1014" xr:uid="{46FA7F60-5FF9-492E-8F6E-C9C10613A371}"/>
    <cellStyle name="Euro 2 3 2 2 2" xfId="1330" xr:uid="{8D2084B0-BCEB-4AC6-B6C9-FD3BA70765AC}"/>
    <cellStyle name="Euro 2 3 2 2 2 2" xfId="1699" xr:uid="{C37EFF92-4324-4F46-8C15-72818D47785A}"/>
    <cellStyle name="Euro 2 3 2 2 3" xfId="1561" xr:uid="{98590C32-4763-4808-BBAC-3E137A5CE4F4}"/>
    <cellStyle name="Euro 2 3 2 3" xfId="1127" xr:uid="{AF19879A-9FF7-4BB1-A050-3EE0AA4E2FC2}"/>
    <cellStyle name="Euro 2 3 2 3 2" xfId="1435" xr:uid="{B4180228-5FCB-40F2-A0F5-127DD5765899}"/>
    <cellStyle name="Euro 2 3 2 3 2 2" xfId="1747" xr:uid="{96DDD948-704A-47EF-98AE-1B3416C466A5}"/>
    <cellStyle name="Euro 2 3 2 3 3" xfId="1611" xr:uid="{058776BD-9BA1-40E4-BE9E-E97D10BD2CE7}"/>
    <cellStyle name="Euro 2 3 2 4" xfId="1242" xr:uid="{57156678-F387-47AF-B171-408F57A5AE49}"/>
    <cellStyle name="Euro 2 3 2 4 2" xfId="1662" xr:uid="{EF4E9607-D871-4257-A3F9-073F0CF49410}"/>
    <cellStyle name="Euro 2 3 2 5" xfId="1517" xr:uid="{D4FD47AE-C3B2-4D4F-969A-06BEC2D72FA1}"/>
    <cellStyle name="Euro 2 3 3" xfId="930" xr:uid="{8151F26B-50CF-4001-A675-186D98935B96}"/>
    <cellStyle name="Euro 2 3 3 2" xfId="1096" xr:uid="{2FCA0CDE-C305-41BA-8BD7-6BCB738E8470}"/>
    <cellStyle name="Euro 2 3 3 2 2" xfId="1405" xr:uid="{38441F60-4C6B-49CD-932F-85967ED3F179}"/>
    <cellStyle name="Euro 2 3 3 2 2 2" xfId="1733" xr:uid="{07A51ABA-8239-4D3C-A8C8-204A16C508D8}"/>
    <cellStyle name="Euro 2 3 3 2 3" xfId="1597" xr:uid="{EBE335C4-A52E-4D72-9E20-870F92D3F158}"/>
    <cellStyle name="Euro 2 3 3 3" xfId="1213" xr:uid="{E9DC8277-0B15-4DED-BBD1-5F5F39FA8F27}"/>
    <cellStyle name="Euro 2 3 3 3 2" xfId="1649" xr:uid="{EC7B62A8-8B40-47EC-B9D1-DA5D8C13BDD2}"/>
    <cellStyle name="Euro 2 3 3 4" xfId="1532" xr:uid="{765E343B-3877-4B71-BED9-4813B2876D11}"/>
    <cellStyle name="Euro 2 3 4" xfId="979" xr:uid="{D0A448B5-965B-4C97-A731-89893AEE81C9}"/>
    <cellStyle name="Euro 2 3 4 2" xfId="1302" xr:uid="{24FA4149-132F-43F7-A73F-EA4FE1ECB835}"/>
    <cellStyle name="Euro 2 3 4 2 2" xfId="1686" xr:uid="{8F9E401F-6110-48F3-88E3-011B5A686DD7}"/>
    <cellStyle name="Euro 2 3 4 3" xfId="1547" xr:uid="{66DAC0B5-1B5B-4B20-B480-24C6F779C231}"/>
    <cellStyle name="Euro 2 3 5" xfId="1054" xr:uid="{1D32AF88-2496-44CB-B5FD-D174DAD55FD1}"/>
    <cellStyle name="Euro 2 3 5 2" xfId="1363" xr:uid="{23ECBDBC-692A-4E1D-8D94-D5812855B895}"/>
    <cellStyle name="Euro 2 3 5 2 2" xfId="1714" xr:uid="{729791C3-166E-4095-80F9-0059D7271932}"/>
    <cellStyle name="Euro 2 3 5 3" xfId="1578" xr:uid="{6C44D324-2E33-4575-ACDB-FB6C006722EE}"/>
    <cellStyle name="Euro 2 3 6" xfId="1172" xr:uid="{B4FF5A49-4B09-4FDB-8AAC-B0E6DA74DEFD}"/>
    <cellStyle name="Euro 2 3 6 2" xfId="1630" xr:uid="{C60AD5D9-94DB-43DF-8E07-00D85233E2EC}"/>
    <cellStyle name="Euro 2 3 7" xfId="1503" xr:uid="{E674D94F-0DB4-49C4-8CDB-E5D13768224E}"/>
    <cellStyle name="Euro 2 4" xfId="880" xr:uid="{C275E6F0-661D-4AB5-9194-8ECF2A63C8AB}"/>
    <cellStyle name="Euro 2 4 2" xfId="992" xr:uid="{D00237FD-727F-4365-B282-6C736072C829}"/>
    <cellStyle name="Euro 2 4 2 2" xfId="1106" xr:uid="{1CB798A2-264C-496E-8AD5-2B78F0A57A86}"/>
    <cellStyle name="Euro 2 4 2 2 2" xfId="1414" xr:uid="{A1A58B9C-665C-46F9-957E-A9EE17D3FF1B}"/>
    <cellStyle name="Euro 2 4 2 2 2 2" xfId="1737" xr:uid="{C53E1108-9B7C-44EE-97AE-B384D3CA74BB}"/>
    <cellStyle name="Euro 2 4 2 2 3" xfId="1601" xr:uid="{EB6C35BB-D2B4-4E26-A0DC-7F43F2AD4E48}"/>
    <cellStyle name="Euro 2 4 2 3" xfId="1222" xr:uid="{48A2F401-CF74-49E8-821F-B251AA003407}"/>
    <cellStyle name="Euro 2 4 2 3 2" xfId="1653" xr:uid="{6E07E39E-9F31-465B-A9F6-0DCD49DAC35F}"/>
    <cellStyle name="Euro 2 4 2 4" xfId="1551" xr:uid="{439726AA-0191-46E2-91A7-ED632E6D97E1}"/>
    <cellStyle name="Euro 2 4 3" xfId="1065" xr:uid="{6C18601D-64CA-4BC4-9C5C-3D1A1DA8F4D2}"/>
    <cellStyle name="Euro 2 4 3 2" xfId="1374" xr:uid="{207C4FEB-6323-44E5-A008-E41F33FAF0A4}"/>
    <cellStyle name="Euro 2 4 3 2 2" xfId="1719" xr:uid="{E02705D4-7FFC-4AC9-9972-365C2BE73CCB}"/>
    <cellStyle name="Euro 2 4 3 3" xfId="1583" xr:uid="{0571B516-21BE-4183-B1D9-6DB0A31F305C}"/>
    <cellStyle name="Euro 2 4 4" xfId="1183" xr:uid="{40F9389D-1155-4109-A2E8-FE3922CF0109}"/>
    <cellStyle name="Euro 2 4 4 2" xfId="1635" xr:uid="{EE6B5103-9AA2-4735-B780-47CC7F693886}"/>
    <cellStyle name="Euro 2 4 5" xfId="1509" xr:uid="{C66421A5-B6AF-457C-8AD0-4A1396653D38}"/>
    <cellStyle name="Euro 2 5" xfId="914" xr:uid="{F224F638-E488-4E6C-BB2F-8D6441D24B2D}"/>
    <cellStyle name="Euro 2 5 2" xfId="1080" xr:uid="{8C65740F-2E2E-4514-8B57-406BE83BC28C}"/>
    <cellStyle name="Euro 2 5 2 2" xfId="1389" xr:uid="{07DF00B9-3375-480B-A7F1-CC548D447C65}"/>
    <cellStyle name="Euro 2 5 2 2 2" xfId="1725" xr:uid="{8C364404-C4DD-4BC3-A43C-3833A216D888}"/>
    <cellStyle name="Euro 2 5 2 3" xfId="1589" xr:uid="{D5E6A9F3-75E9-45E0-A22E-48398A50DCF5}"/>
    <cellStyle name="Euro 2 5 3" xfId="1197" xr:uid="{57755DF3-4FC6-4BF6-AAD2-E143E5CF218C}"/>
    <cellStyle name="Euro 2 5 3 2" xfId="1641" xr:uid="{25F49D59-1E93-4615-8665-0A8499E6BB05}"/>
    <cellStyle name="Euro 2 5 4" xfId="1524" xr:uid="{6E9A3358-E5C9-4505-BEF4-A6F5D33AE22D}"/>
    <cellStyle name="Euro 2 6" xfId="963" xr:uid="{237C474C-524C-46E2-A1F3-6D80BE791474}"/>
    <cellStyle name="Euro 2 6 2" xfId="1288" xr:uid="{F12729EF-A378-4768-B4C1-C29154585FFC}"/>
    <cellStyle name="Euro 2 6 2 2" xfId="1679" xr:uid="{522A9E4F-6BBF-4E24-9041-60333B3A1F43}"/>
    <cellStyle name="Euro 2 6 3" xfId="1539" xr:uid="{3C600339-FE52-4352-AEAE-C26F0C28B338}"/>
    <cellStyle name="Euro 2 7" xfId="1038" xr:uid="{C62EF8C5-5072-43EA-B455-E697E680C704}"/>
    <cellStyle name="Euro 2 7 2" xfId="1347" xr:uid="{683A1F6B-5B12-484A-9B73-3CFB64B77955}"/>
    <cellStyle name="Euro 2 7 2 2" xfId="1706" xr:uid="{F7CBB8F1-F86B-43F6-9D22-71F1FB1A1751}"/>
    <cellStyle name="Euro 2 7 3" xfId="1570" xr:uid="{F57DF793-8448-4030-9BD8-56A85F582E5F}"/>
    <cellStyle name="Euro 2 8" xfId="1147" xr:uid="{0A76B871-73EA-45A7-8886-755373A29A19}"/>
    <cellStyle name="Euro 2 8 2" xfId="1619" xr:uid="{879DAB68-21FC-4AD6-AC00-6D5AE2113CBB}"/>
    <cellStyle name="Euro 2 9" xfId="1267" xr:uid="{6BE81A2D-120A-4394-B0D2-04E3F30DC7BE}"/>
    <cellStyle name="Euro 2 9 2" xfId="1671" xr:uid="{E2CD1F8D-CB76-421A-AADC-4DCDF4495A10}"/>
    <cellStyle name="Euro 3" xfId="256" xr:uid="{BFF0EE95-0DD2-4CF4-9B73-889CCBEBFAF9}"/>
    <cellStyle name="Euro 3 10" xfId="1456" xr:uid="{2FD627C5-8D50-45C7-8D83-86D12AA15CA6}"/>
    <cellStyle name="Euro 3 10 2" xfId="1755" xr:uid="{A41C590A-E1E7-486F-89D0-685CF19AE0E9}"/>
    <cellStyle name="Euro 3 11" xfId="1496" xr:uid="{2ED2F0D1-2605-42F5-8A81-02259E7F601D}"/>
    <cellStyle name="Euro 3 12" xfId="852" xr:uid="{F92F096E-4AF4-4A8F-A010-4F72219C2F39}"/>
    <cellStyle name="Euro 3 2" xfId="860" xr:uid="{40371092-6A7F-4B8B-9EC9-1447242ECC16}"/>
    <cellStyle name="Euro 3 2 2" xfId="890" xr:uid="{C177436E-4BA3-4BBF-AD37-5D4425910EC8}"/>
    <cellStyle name="Euro 3 2 2 2" xfId="1008" xr:uid="{CF95ACC9-EC81-44F5-AA8E-D927427F33A2}"/>
    <cellStyle name="Euro 3 2 2 2 2" xfId="1324" xr:uid="{54F7B4A4-B581-40EF-907E-24712660FD15}"/>
    <cellStyle name="Euro 3 2 2 2 2 2" xfId="1696" xr:uid="{DFBD0EA5-C587-4655-8914-08B73DC4D7F4}"/>
    <cellStyle name="Euro 3 2 2 2 3" xfId="1558" xr:uid="{F4C4FC3E-31E6-4727-A7E3-2203A7E4E1CF}"/>
    <cellStyle name="Euro 3 2 2 3" xfId="1121" xr:uid="{DF8AECE8-948D-4049-B04F-A353DF1446DD}"/>
    <cellStyle name="Euro 3 2 2 3 2" xfId="1429" xr:uid="{742EA6BF-CDBF-4A9A-A807-657123A6C5B3}"/>
    <cellStyle name="Euro 3 2 2 3 2 2" xfId="1744" xr:uid="{335DB392-D418-4D82-B75B-E9F1C0DAFD69}"/>
    <cellStyle name="Euro 3 2 2 3 3" xfId="1608" xr:uid="{AD284BF0-1641-48C3-93D1-46F69B4B4775}"/>
    <cellStyle name="Euro 3 2 2 4" xfId="1236" xr:uid="{7F11B2CD-9F1C-4FCF-A859-C789786C6CDD}"/>
    <cellStyle name="Euro 3 2 2 4 2" xfId="1659" xr:uid="{0CE37B33-E9BD-4373-9D85-C337F7F22BE5}"/>
    <cellStyle name="Euro 3 2 2 5" xfId="1514" xr:uid="{8FA3FDD0-145E-4B50-95BA-553262DE3E2C}"/>
    <cellStyle name="Euro 3 2 3" xfId="924" xr:uid="{ECA20181-1F93-4310-9901-B1D0A8445F9A}"/>
    <cellStyle name="Euro 3 2 3 2" xfId="1090" xr:uid="{6884473F-755C-45A3-AF58-AFCA0A84EB57}"/>
    <cellStyle name="Euro 3 2 3 2 2" xfId="1399" xr:uid="{D08B44AB-02F3-4EC1-919A-4FC421347849}"/>
    <cellStyle name="Euro 3 2 3 2 2 2" xfId="1730" xr:uid="{9F5FB9FD-DEDA-431F-8A92-DE5271351D4A}"/>
    <cellStyle name="Euro 3 2 3 2 3" xfId="1594" xr:uid="{BB137578-F4E2-48AB-97CC-0F512AB6B544}"/>
    <cellStyle name="Euro 3 2 3 3" xfId="1207" xr:uid="{8B719B45-39E4-407C-B90D-91813D82F8F2}"/>
    <cellStyle name="Euro 3 2 3 3 2" xfId="1646" xr:uid="{28377C3D-169F-4536-AA9B-AF9EAF3B7E1E}"/>
    <cellStyle name="Euro 3 2 3 4" xfId="1529" xr:uid="{F67CBDBC-839D-43B7-8794-85CFC5AE00D5}"/>
    <cellStyle name="Euro 3 2 4" xfId="973" xr:uid="{31D44135-636B-4554-A816-2265FBA86D6C}"/>
    <cellStyle name="Euro 3 2 4 2" xfId="1296" xr:uid="{901A1725-6F0D-4FBA-B6AF-5A70A5E978D2}"/>
    <cellStyle name="Euro 3 2 4 2 2" xfId="1683" xr:uid="{D3511BEA-692C-406D-8BA2-8F4D859B4E67}"/>
    <cellStyle name="Euro 3 2 4 3" xfId="1544" xr:uid="{75ABD341-9C5E-4550-87A7-1921D5C1DBF2}"/>
    <cellStyle name="Euro 3 2 5" xfId="1048" xr:uid="{0F9AC03D-149F-4A74-91FD-3BB8C5320F47}"/>
    <cellStyle name="Euro 3 2 5 2" xfId="1357" xr:uid="{6F8E3866-2283-4156-8C61-9E58524A865E}"/>
    <cellStyle name="Euro 3 2 5 2 2" xfId="1711" xr:uid="{3F1C67D4-86E7-47D5-86DA-4FDA6B8075E2}"/>
    <cellStyle name="Euro 3 2 5 3" xfId="1575" xr:uid="{306EC747-28D0-4FB5-A8DD-B6C0AB8266D1}"/>
    <cellStyle name="Euro 3 2 6" xfId="1162" xr:uid="{58019D22-1C07-4390-B986-CC423B1A7DAD}"/>
    <cellStyle name="Euro 3 2 6 2" xfId="1625" xr:uid="{2145E5EF-63FF-49A3-A7F9-9C6006825EFD}"/>
    <cellStyle name="Euro 3 2 7" xfId="1275" xr:uid="{08D214E1-C5C0-4ED2-B9F4-A4D1351580E3}"/>
    <cellStyle name="Euro 3 2 7 2" xfId="1675" xr:uid="{09783FDE-0E02-47E7-9E78-BD8B8F6FD37E}"/>
    <cellStyle name="Euro 3 2 8" xfId="1468" xr:uid="{8B59BEC4-9CE5-4CDE-88D5-E120DF7DF989}"/>
    <cellStyle name="Euro 3 2 8 2" xfId="1760" xr:uid="{D0FC3F53-0246-4FC1-87BA-03446F296AC0}"/>
    <cellStyle name="Euro 3 2 9" xfId="1500" xr:uid="{4774CFE7-7289-42ED-921D-2059D2C4DB7E}"/>
    <cellStyle name="Euro 3 3" xfId="868" xr:uid="{F6A1097B-30B2-41C4-9FEA-61C157ED6461}"/>
    <cellStyle name="Euro 3 3 2" xfId="898" xr:uid="{FD14612D-55F5-4897-A3DF-8340B3213EA6}"/>
    <cellStyle name="Euro 3 3 2 2" xfId="1016" xr:uid="{C2DE441E-739A-4D99-A00A-51CE74DABA87}"/>
    <cellStyle name="Euro 3 3 2 2 2" xfId="1332" xr:uid="{575F8D4F-00C0-42F2-B8D8-075D3FDAA68D}"/>
    <cellStyle name="Euro 3 3 2 2 2 2" xfId="1700" xr:uid="{305EC9B7-28D5-4448-A863-AC763BE550B3}"/>
    <cellStyle name="Euro 3 3 2 2 3" xfId="1562" xr:uid="{CB1DA1F7-5543-447F-B260-37A5C7BFADE5}"/>
    <cellStyle name="Euro 3 3 2 3" xfId="1129" xr:uid="{1E044DA5-CCB9-4DAA-87A5-81B489BDA005}"/>
    <cellStyle name="Euro 3 3 2 3 2" xfId="1437" xr:uid="{91BDFD46-AE69-4D54-AE13-2C06043D626B}"/>
    <cellStyle name="Euro 3 3 2 3 2 2" xfId="1748" xr:uid="{31C8084E-E587-46C0-A4FD-E914272BA6BC}"/>
    <cellStyle name="Euro 3 3 2 3 3" xfId="1612" xr:uid="{CD970911-99FE-46A7-8D7B-BEFAFF8EC18A}"/>
    <cellStyle name="Euro 3 3 2 4" xfId="1244" xr:uid="{C4E1F215-CE20-43E3-91C3-125011205D51}"/>
    <cellStyle name="Euro 3 3 2 4 2" xfId="1663" xr:uid="{BEA3150A-D08B-47C2-9018-EF6675930EEF}"/>
    <cellStyle name="Euro 3 3 2 5" xfId="1518" xr:uid="{E548AEA3-66FA-45EA-9ED0-D51782489AED}"/>
    <cellStyle name="Euro 3 3 3" xfId="932" xr:uid="{3176FF02-EE96-4504-81ED-47A22B90C0A7}"/>
    <cellStyle name="Euro 3 3 3 2" xfId="1098" xr:uid="{62BEF22C-CBC2-4B67-ACEC-94C6B97DD27F}"/>
    <cellStyle name="Euro 3 3 3 2 2" xfId="1407" xr:uid="{633297B3-CBCD-4496-BF88-ED226D9D4AE8}"/>
    <cellStyle name="Euro 3 3 3 2 2 2" xfId="1734" xr:uid="{E6E19301-5F17-4D92-84E4-213F6A1E3AD9}"/>
    <cellStyle name="Euro 3 3 3 2 3" xfId="1598" xr:uid="{8C3E520B-7325-41F1-A071-3D4E9626C497}"/>
    <cellStyle name="Euro 3 3 3 3" xfId="1215" xr:uid="{D32801F1-F8D9-4A19-8786-313BF83551ED}"/>
    <cellStyle name="Euro 3 3 3 3 2" xfId="1650" xr:uid="{660A0212-BCF2-4351-9974-21C34B6A349C}"/>
    <cellStyle name="Euro 3 3 3 4" xfId="1533" xr:uid="{F2E8A8A0-691B-47A5-A0FA-37251183EC79}"/>
    <cellStyle name="Euro 3 3 4" xfId="981" xr:uid="{D4CECD80-79FB-4590-9EA1-7806F7D39C35}"/>
    <cellStyle name="Euro 3 3 4 2" xfId="1304" xr:uid="{E5D59CE9-0AB3-447A-BE99-CA98B6330E84}"/>
    <cellStyle name="Euro 3 3 4 2 2" xfId="1687" xr:uid="{DA5FAE0E-50A3-4EA5-B2FB-A93CEAE4CFD8}"/>
    <cellStyle name="Euro 3 3 4 3" xfId="1548" xr:uid="{E25BED8E-0DB0-436B-98C3-7D22626EAEB7}"/>
    <cellStyle name="Euro 3 3 5" xfId="1056" xr:uid="{44E1FF83-BF24-4178-9D6F-F3529312AAB8}"/>
    <cellStyle name="Euro 3 3 5 2" xfId="1365" xr:uid="{D7E42B89-0318-43DD-889C-28F4FD7AC96A}"/>
    <cellStyle name="Euro 3 3 5 2 2" xfId="1715" xr:uid="{463F0B7C-49AD-4672-ABAB-E1B7840AB103}"/>
    <cellStyle name="Euro 3 3 5 3" xfId="1579" xr:uid="{1BF25970-B07D-4A2B-89E6-8E6EB6C6D6A2}"/>
    <cellStyle name="Euro 3 3 6" xfId="1174" xr:uid="{520D1D8B-1E86-4FE1-B7CA-334AA942161A}"/>
    <cellStyle name="Euro 3 3 6 2" xfId="1631" xr:uid="{DAA33A5D-355C-4F4A-AB8D-04659EE3124A}"/>
    <cellStyle name="Euro 3 3 7" xfId="1504" xr:uid="{E6CFBAF5-AC14-4D12-BEF4-406CCE152CE8}"/>
    <cellStyle name="Euro 3 4" xfId="882" xr:uid="{6C17A364-D7B2-420D-B2FB-1886ADB8922D}"/>
    <cellStyle name="Euro 3 4 2" xfId="1025" xr:uid="{377F8A9B-05A0-429C-B12A-C4939914AE20}"/>
    <cellStyle name="Euro 3 4 2 2" xfId="1138" xr:uid="{0F802CFF-387C-4887-9D03-4A396816D8C3}"/>
    <cellStyle name="Euro 3 4 2 2 2" xfId="1445" xr:uid="{940F974B-0D15-460F-939B-3374C843503D}"/>
    <cellStyle name="Euro 3 4 2 2 2 2" xfId="1751" xr:uid="{7BC1166E-1B79-4614-8586-85A5E4620E72}"/>
    <cellStyle name="Euro 3 4 2 2 3" xfId="1616" xr:uid="{5ED51BD2-DD6E-49C0-AAC9-90F145BC15A1}"/>
    <cellStyle name="Euro 3 4 2 3" xfId="1253" xr:uid="{69732F16-B265-4873-A829-5BF92A3EEE9E}"/>
    <cellStyle name="Euro 3 4 2 3 2" xfId="1667" xr:uid="{61286984-B64C-4D98-9DC2-2BDDC17ED067}"/>
    <cellStyle name="Euro 3 4 2 4" xfId="1566" xr:uid="{A28DBE6F-A845-4EE5-B70F-C8F7F355F337}"/>
    <cellStyle name="Euro 3 4 3" xfId="1067" xr:uid="{F530E3D8-7D1B-485A-B45B-86FCA0E57BC6}"/>
    <cellStyle name="Euro 3 4 3 2" xfId="1376" xr:uid="{64869895-EFD1-4F78-B020-883FC949BFE6}"/>
    <cellStyle name="Euro 3 4 3 2 2" xfId="1720" xr:uid="{67D46E29-C315-4A06-99D5-06DD775B9877}"/>
    <cellStyle name="Euro 3 4 3 3" xfId="1584" xr:uid="{4CFEB772-62C3-4A19-88A3-13DB0D9804C1}"/>
    <cellStyle name="Euro 3 4 4" xfId="1185" xr:uid="{0DF2E145-8B10-412E-AA21-EDFC13EF795C}"/>
    <cellStyle name="Euro 3 4 4 2" xfId="1636" xr:uid="{44005FBC-7560-4422-B26B-CA00EAA4C6CA}"/>
    <cellStyle name="Euro 3 4 5" xfId="1510" xr:uid="{F98E7127-97CD-4BD5-9C39-61A5B29734C7}"/>
    <cellStyle name="Euro 3 5" xfId="916" xr:uid="{6C677C9A-8122-4CCB-B41E-1162D6AAB647}"/>
    <cellStyle name="Euro 3 5 2" xfId="1000" xr:uid="{86C36FAE-A240-4FA0-AB50-5F9EDC42BA1B}"/>
    <cellStyle name="Euro 3 5 2 2" xfId="1316" xr:uid="{3B454097-AE25-466F-9593-07F63EFF332F}"/>
    <cellStyle name="Euro 3 5 2 2 2" xfId="1692" xr:uid="{88FDB51B-092A-4CDC-8E4E-97D11FD36EF9}"/>
    <cellStyle name="Euro 3 5 2 3" xfId="1554" xr:uid="{6C028BBD-C8ED-4EA9-B184-19813971B875}"/>
    <cellStyle name="Euro 3 5 3" xfId="1113" xr:uid="{DC6814BE-1379-4ADE-BFB8-6F6943F7BFBE}"/>
    <cellStyle name="Euro 3 5 3 2" xfId="1421" xr:uid="{053E368C-27E7-4647-ADB2-8BF4A9271220}"/>
    <cellStyle name="Euro 3 5 3 2 2" xfId="1740" xr:uid="{5A9E0B43-43BA-4E2F-92D3-CA439C42C26A}"/>
    <cellStyle name="Euro 3 5 3 3" xfId="1604" xr:uid="{0B2A121A-4330-459A-9B19-086294C74334}"/>
    <cellStyle name="Euro 3 5 4" xfId="1228" xr:uid="{C0A66410-FB61-41AF-8BEB-3941A132F29F}"/>
    <cellStyle name="Euro 3 5 4 2" xfId="1655" xr:uid="{0F321E1F-8D7C-4A1F-BBAF-766AF0FBEF6B}"/>
    <cellStyle name="Euro 3 5 5" xfId="1525" xr:uid="{E00FFD5D-D56F-419A-8286-4C3E74CD2E4A}"/>
    <cellStyle name="Euro 3 6" xfId="965" xr:uid="{D3A5B0D6-678D-47EE-9FDE-3ADEBFEA5F6E}"/>
    <cellStyle name="Euro 3 6 2" xfId="1082" xr:uid="{AC8F78DC-B3FC-4C8C-8676-C8C95FEBCDA1}"/>
    <cellStyle name="Euro 3 6 2 2" xfId="1391" xr:uid="{F121CB30-6403-448A-8E01-16765A88F52A}"/>
    <cellStyle name="Euro 3 6 2 2 2" xfId="1726" xr:uid="{F7F60EAC-F4E8-477E-AA17-5231F25F8958}"/>
    <cellStyle name="Euro 3 6 2 3" xfId="1590" xr:uid="{5F6CAFE9-FC98-4D57-BF2C-756C1E071A82}"/>
    <cellStyle name="Euro 3 6 3" xfId="1199" xr:uid="{D1A524D1-12B6-4D9A-A14B-EDA65AE8484D}"/>
    <cellStyle name="Euro 3 6 3 2" xfId="1642" xr:uid="{5A9EE257-A3CF-4F36-9AF1-546922B38987}"/>
    <cellStyle name="Euro 3 6 4" xfId="1540" xr:uid="{943B76E7-8698-4349-94E3-E9C904D3B2B7}"/>
    <cellStyle name="Euro 3 7" xfId="1040" xr:uid="{453CFE7F-700A-497A-971F-F5FD4FDB9F45}"/>
    <cellStyle name="Euro 3 7 2" xfId="1349" xr:uid="{DFEDE02B-E3B6-43DC-AD12-1B5D43EF0F5B}"/>
    <cellStyle name="Euro 3 7 2 2" xfId="1707" xr:uid="{34BB744D-D7C5-433F-81F1-C0F3B5340CB0}"/>
    <cellStyle name="Euro 3 7 3" xfId="1571" xr:uid="{A21CA53E-5236-4621-B5BD-2BE792AF9869}"/>
    <cellStyle name="Euro 3 8" xfId="1149" xr:uid="{B85353FB-4D50-482D-9C9F-153979D8F681}"/>
    <cellStyle name="Euro 3 8 2" xfId="1620" xr:uid="{2BA44126-E68D-4FF4-8F0C-BB3917ADD649}"/>
    <cellStyle name="Euro 3 9" xfId="1269" xr:uid="{C9EFC17D-A42F-4CA0-B51B-D87B0A7C07CB}"/>
    <cellStyle name="Euro 3 9 2" xfId="1672" xr:uid="{FFE4ACEC-FF73-45E2-BAA2-E60892031A3A}"/>
    <cellStyle name="Euro 4" xfId="846" xr:uid="{F9469397-05CF-439D-A8FA-E77E629CBE51}"/>
    <cellStyle name="Euro 4 2" xfId="877" xr:uid="{DA3BD089-9B3C-4AA5-826A-AE0240020514}"/>
    <cellStyle name="Euro 4 2 2" xfId="998" xr:uid="{9F05D76C-1EB1-46FB-A5AD-2BD27C077CCB}"/>
    <cellStyle name="Euro 4 2 2 2" xfId="1314" xr:uid="{9C0B91E3-E771-4E53-8C9B-E0AC422AB12E}"/>
    <cellStyle name="Euro 4 2 2 2 2" xfId="1691" xr:uid="{F196B48C-0D2E-4F78-A90C-A6F9781AE014}"/>
    <cellStyle name="Euro 4 2 2 3" xfId="1553" xr:uid="{07A3BCCC-EB82-4194-AEE8-FA6D2AEA29C9}"/>
    <cellStyle name="Euro 4 2 3" xfId="1111" xr:uid="{F4EC4933-30BA-4359-A87C-A9DE6C595A55}"/>
    <cellStyle name="Euro 4 2 3 2" xfId="1419" xr:uid="{FEE2F462-3C63-4143-8B6C-8E42762C310A}"/>
    <cellStyle name="Euro 4 2 3 2 2" xfId="1739" xr:uid="{5EDB34F7-38C7-4A26-AA9F-FEEF3C0C4B6C}"/>
    <cellStyle name="Euro 4 2 3 3" xfId="1603" xr:uid="{8F965C5F-8E32-4EE0-A4E8-F6A40F188566}"/>
    <cellStyle name="Euro 4 2 4" xfId="1165" xr:uid="{F30B5A42-B167-439D-9075-CCBE8DD3B124}"/>
    <cellStyle name="Euro 4 2 4 2" xfId="1626" xr:uid="{7A6DC18B-C786-4955-9AB1-C86BDB1488B0}"/>
    <cellStyle name="Euro 4 2 5" xfId="1279" xr:uid="{BCAC5CF7-4A81-4BD7-92A9-2F70CC69EDB7}"/>
    <cellStyle name="Euro 4 2 5 2" xfId="1676" xr:uid="{742A73D2-C729-41ED-B9E0-0CDD361ABA5A}"/>
    <cellStyle name="Euro 4 2 6" xfId="1471" xr:uid="{3DA3C20F-6EE7-45F7-96D2-04F0D686C340}"/>
    <cellStyle name="Euro 4 2 6 2" xfId="1761" xr:uid="{8C4C1BC6-7EF9-4979-A900-5FB5BA1F121B}"/>
    <cellStyle name="Euro 4 2 7" xfId="1507" xr:uid="{642BA89E-6B30-458F-B065-D2E9907199CD}"/>
    <cellStyle name="Euro 4 3" xfId="911" xr:uid="{82F649D4-5C0E-433A-A6B4-BAC95A26F69D}"/>
    <cellStyle name="Euro 4 3 2" xfId="1077" xr:uid="{44CAAFA6-F013-40BA-9C12-31EFCC18A4D0}"/>
    <cellStyle name="Euro 4 3 2 2" xfId="1386" xr:uid="{AF836331-7B54-4A4B-B33F-3CD929E432B0}"/>
    <cellStyle name="Euro 4 3 2 2 2" xfId="1723" xr:uid="{DDC8C3D7-C46A-4DC8-B5EA-FFD1C30850BE}"/>
    <cellStyle name="Euro 4 3 2 3" xfId="1587" xr:uid="{CFB9A32F-C5D3-42E6-A471-B4514828FD13}"/>
    <cellStyle name="Euro 4 3 3" xfId="1194" xr:uid="{39594195-ED4E-4D80-BB59-368422003C3D}"/>
    <cellStyle name="Euro 4 3 3 2" xfId="1639" xr:uid="{EC22CA69-39F3-4616-AE3E-39DE977C59B2}"/>
    <cellStyle name="Euro 4 3 4" xfId="1522" xr:uid="{B45665A6-7E65-48E5-AA80-1CAB0461E27C}"/>
    <cellStyle name="Euro 4 4" xfId="960" xr:uid="{2353451C-DCE9-4B25-B2A3-CB1431F2CABA}"/>
    <cellStyle name="Euro 4 4 2" xfId="1285" xr:uid="{E7D6B8F0-7F57-4F3A-9346-F2BEF4A42CB0}"/>
    <cellStyle name="Euro 4 4 2 2" xfId="1677" xr:uid="{FD03E5AE-3C0E-48EA-8389-E646C0614BD2}"/>
    <cellStyle name="Euro 4 4 3" xfId="1537" xr:uid="{5D0CEDC6-6265-4944-948B-A8DB1E52FA72}"/>
    <cellStyle name="Euro 4 5" xfId="1035" xr:uid="{D2F32DBC-7575-4E95-99C8-AE24A5BE34CE}"/>
    <cellStyle name="Euro 4 5 2" xfId="1344" xr:uid="{E1437E3D-4FD1-4E08-A2EB-AD99E640BE06}"/>
    <cellStyle name="Euro 4 5 2 2" xfId="1704" xr:uid="{EC461D27-33CE-4F4F-A348-BBC2EFFD3427}"/>
    <cellStyle name="Euro 4 5 3" xfId="1568" xr:uid="{AC7AA158-72F0-461A-BF87-C99186CF8A7A}"/>
    <cellStyle name="Euro 4 6" xfId="1153" xr:uid="{AC8293DA-EE73-4CB5-ACB0-2798E4353AA2}"/>
    <cellStyle name="Euro 4 6 2" xfId="1621" xr:uid="{CDBAE7DA-9758-4214-8DF4-F853F9DB35D6}"/>
    <cellStyle name="Euro 4 7" xfId="1264" xr:uid="{6DE9BF0F-E6EA-41A1-86CD-002B526EFD43}"/>
    <cellStyle name="Euro 4 7 2" xfId="1669" xr:uid="{28178D48-41AC-4D28-9E5E-B4F3A2D53F7B}"/>
    <cellStyle name="Euro 4 8" xfId="1460" xr:uid="{716D7B07-5FF3-4D35-A677-7795B1154CF0}"/>
    <cellStyle name="Euro 4 8 2" xfId="1756" xr:uid="{EA051EC1-2FD1-4F59-BD5A-A4284AB0C035}"/>
    <cellStyle name="Euro 4 9" xfId="1493" xr:uid="{F9BCF029-B769-414E-B978-F25E8145340E}"/>
    <cellStyle name="Euro 5" xfId="855" xr:uid="{FD727518-CD1F-4B0D-9FF4-17218A8C0F50}"/>
    <cellStyle name="Euro 5 2" xfId="885" xr:uid="{3B7EEC87-5FB9-4527-8C17-FF860364AD2E}"/>
    <cellStyle name="Euro 5 2 2" xfId="1003" xr:uid="{E9A9AD26-16FD-49FF-A532-910AC3E37141}"/>
    <cellStyle name="Euro 5 2 2 2" xfId="1319" xr:uid="{47DE9015-E50E-4BE2-8C3A-22528A66E658}"/>
    <cellStyle name="Euro 5 2 2 2 2" xfId="1693" xr:uid="{A9908426-630F-4A52-98C7-06395F8A4F0F}"/>
    <cellStyle name="Euro 5 2 2 3" xfId="1555" xr:uid="{DD55FE0D-8CBC-4FDC-86A3-F70466199D45}"/>
    <cellStyle name="Euro 5 2 3" xfId="1116" xr:uid="{799B5995-FB64-4C06-B317-53F8F49F29F5}"/>
    <cellStyle name="Euro 5 2 3 2" xfId="1424" xr:uid="{BD9AA180-5925-4DB2-969F-53DB2E016B0A}"/>
    <cellStyle name="Euro 5 2 3 2 2" xfId="1741" xr:uid="{91E58C1F-33F1-4059-B6C7-C671802C21AE}"/>
    <cellStyle name="Euro 5 2 3 3" xfId="1605" xr:uid="{BAE17EFA-C837-4305-8377-BBC587070027}"/>
    <cellStyle name="Euro 5 2 4" xfId="1231" xr:uid="{4D4755E6-21EE-4577-A27A-C57C6011162F}"/>
    <cellStyle name="Euro 5 2 4 2" xfId="1656" xr:uid="{A6B9F969-DA7C-42D5-92D5-D1062F72B1B1}"/>
    <cellStyle name="Euro 5 2 5" xfId="1511" xr:uid="{7EBA0B8F-9F4C-4A8C-9C8E-F1F0F4679B7A}"/>
    <cellStyle name="Euro 5 3" xfId="919" xr:uid="{76215678-5AEA-4224-94CC-6A790EB7C394}"/>
    <cellStyle name="Euro 5 3 2" xfId="1085" xr:uid="{DB47C1DE-DFF1-4C83-AF13-39306C1CEC65}"/>
    <cellStyle name="Euro 5 3 2 2" xfId="1394" xr:uid="{231C5E32-09A5-4A95-8687-99A0BB3BA88F}"/>
    <cellStyle name="Euro 5 3 2 2 2" xfId="1727" xr:uid="{377CC58A-0DE0-40A1-ABBC-A29C5B29B5F7}"/>
    <cellStyle name="Euro 5 3 2 3" xfId="1591" xr:uid="{63E5E08D-075A-483A-8C13-9A61307C17F4}"/>
    <cellStyle name="Euro 5 3 3" xfId="1202" xr:uid="{DEA6A52D-3C8B-459C-8717-9A946F358943}"/>
    <cellStyle name="Euro 5 3 3 2" xfId="1643" xr:uid="{82E665DF-8DF8-449D-A3FA-12929339ACB7}"/>
    <cellStyle name="Euro 5 3 4" xfId="1526" xr:uid="{F3F641BF-3C10-4C32-85DC-22B7A455D0D1}"/>
    <cellStyle name="Euro 5 4" xfId="968" xr:uid="{8465F103-38D2-451B-BEE4-1E2075E00597}"/>
    <cellStyle name="Euro 5 4 2" xfId="1291" xr:uid="{B0158202-048A-41CC-AB2E-FDA7E225EAF4}"/>
    <cellStyle name="Euro 5 4 2 2" xfId="1680" xr:uid="{5AEE294B-8FD8-499F-95B3-FD7012E060C1}"/>
    <cellStyle name="Euro 5 4 3" xfId="1541" xr:uid="{1BC383BF-E53B-4D60-95D6-A4223275A191}"/>
    <cellStyle name="Euro 5 5" xfId="1043" xr:uid="{54AB488E-CE18-4CD8-9115-939C393433DE}"/>
    <cellStyle name="Euro 5 5 2" xfId="1352" xr:uid="{8842B499-5E26-470D-A120-16574A19B91C}"/>
    <cellStyle name="Euro 5 5 2 2" xfId="1708" xr:uid="{87049468-05C1-484F-962D-D60F0F189197}"/>
    <cellStyle name="Euro 5 5 3" xfId="1572" xr:uid="{4FD4BB95-95D0-4268-A1A9-1D795173592A}"/>
    <cellStyle name="Euro 5 6" xfId="1156" xr:uid="{5C4E044B-E5BF-44E1-8290-F9899CB34755}"/>
    <cellStyle name="Euro 5 6 2" xfId="1622" xr:uid="{B61E0B92-5036-4A34-9F2E-59E2D1148150}"/>
    <cellStyle name="Euro 5 7" xfId="1272" xr:uid="{02F793CE-AC10-4C4F-883D-CF80537D086C}"/>
    <cellStyle name="Euro 5 7 2" xfId="1673" xr:uid="{D4837B09-0A43-4D1A-B321-195A55C78333}"/>
    <cellStyle name="Euro 5 8" xfId="1463" xr:uid="{0A349960-D35C-42D4-8512-BA2590A57239}"/>
    <cellStyle name="Euro 5 8 2" xfId="1757" xr:uid="{3C496672-E5DD-48F9-A9D9-5647BDE72803}"/>
    <cellStyle name="Euro 5 9" xfId="1497" xr:uid="{7A4D7CA3-FC29-4D81-957C-34237D3F75C6}"/>
    <cellStyle name="Euro 6" xfId="863" xr:uid="{137D5BF6-DB3B-499C-B389-F99E4E07C76A}"/>
    <cellStyle name="Euro 6 2" xfId="893" xr:uid="{A316A95A-5B6A-4E5C-8BEC-64113E0C5526}"/>
    <cellStyle name="Euro 6 2 2" xfId="1011" xr:uid="{F0EE3607-45DD-4DE3-9D4F-56572B28F706}"/>
    <cellStyle name="Euro 6 2 2 2" xfId="1327" xr:uid="{FD244ED8-0FDE-429B-AF07-61E4E75E524B}"/>
    <cellStyle name="Euro 6 2 2 2 2" xfId="1697" xr:uid="{EBA8AF03-503B-4F5E-A209-03C138A83FC7}"/>
    <cellStyle name="Euro 6 2 2 3" xfId="1559" xr:uid="{8E71F9EC-528A-418E-ADA0-266AFFED5810}"/>
    <cellStyle name="Euro 6 2 3" xfId="1124" xr:uid="{B6D61C24-37A6-4FBD-8334-5C9E6B91EBAF}"/>
    <cellStyle name="Euro 6 2 3 2" xfId="1432" xr:uid="{7ECDBA72-47D7-4A5D-8DA4-0C21A1F4B335}"/>
    <cellStyle name="Euro 6 2 3 2 2" xfId="1745" xr:uid="{F4E875D2-33D3-4963-8196-D0A4100A3599}"/>
    <cellStyle name="Euro 6 2 3 3" xfId="1609" xr:uid="{08A081D8-50E7-4804-92DB-B097E892B6EB}"/>
    <cellStyle name="Euro 6 2 4" xfId="1239" xr:uid="{1CDDD373-579C-47D4-9DF2-50BD8E199D2A}"/>
    <cellStyle name="Euro 6 2 4 2" xfId="1660" xr:uid="{1A7ECE2A-C22C-49EB-9175-EFB3D9F2C2BE}"/>
    <cellStyle name="Euro 6 2 5" xfId="1515" xr:uid="{5700F9AE-A699-470A-8139-63316DD6ABF8}"/>
    <cellStyle name="Euro 6 3" xfId="927" xr:uid="{8A0AA666-7B92-4BA3-B797-58253719F85A}"/>
    <cellStyle name="Euro 6 3 2" xfId="1093" xr:uid="{F540E5E0-AEBA-45E0-AFA4-6A1F6CCCA2AC}"/>
    <cellStyle name="Euro 6 3 2 2" xfId="1402" xr:uid="{DB8ECE5B-02ED-4C79-A157-85964FA874D9}"/>
    <cellStyle name="Euro 6 3 2 2 2" xfId="1731" xr:uid="{098879D6-FC85-47CE-9154-4974FB4D35FA}"/>
    <cellStyle name="Euro 6 3 2 3" xfId="1595" xr:uid="{34FE57D1-B283-484E-8ED5-271B8342D3A7}"/>
    <cellStyle name="Euro 6 3 3" xfId="1210" xr:uid="{81ACA3E9-0D0E-4A90-82F8-CEF7E2289F87}"/>
    <cellStyle name="Euro 6 3 3 2" xfId="1647" xr:uid="{CB5F9E51-3658-490D-9D97-C3E2E464BBF0}"/>
    <cellStyle name="Euro 6 3 4" xfId="1530" xr:uid="{485D35FD-99CB-401F-AF8D-43803AA56738}"/>
    <cellStyle name="Euro 6 4" xfId="976" xr:uid="{E2075761-4BE8-4085-9671-D2A9B76541A0}"/>
    <cellStyle name="Euro 6 4 2" xfId="1299" xr:uid="{255A6566-974C-4CF6-AA02-56A1DC2270E7}"/>
    <cellStyle name="Euro 6 4 2 2" xfId="1684" xr:uid="{08EF472B-AD26-450A-BE10-C8791497574F}"/>
    <cellStyle name="Euro 6 4 3" xfId="1545" xr:uid="{1A5496B8-4D70-41AF-9736-90E379A7881C}"/>
    <cellStyle name="Euro 6 5" xfId="1051" xr:uid="{8FC76CF4-BEFA-413C-91CD-7F7507F73964}"/>
    <cellStyle name="Euro 6 5 2" xfId="1360" xr:uid="{1C12AC86-7660-4193-BDED-E06D9A15B68C}"/>
    <cellStyle name="Euro 6 5 2 2" xfId="1712" xr:uid="{0D2B046C-027D-440D-8E12-8EA5DCF01C7F}"/>
    <cellStyle name="Euro 6 5 3" xfId="1576" xr:uid="{5A1F9889-3EAC-4D3E-B51A-11E55B5DE849}"/>
    <cellStyle name="Euro 6 6" xfId="1169" xr:uid="{E929017E-2A7E-42B9-A11A-F314458C6B52}"/>
    <cellStyle name="Euro 6 6 2" xfId="1628" xr:uid="{C7E44954-47FF-4669-8361-F75CFFA0364A}"/>
    <cellStyle name="Euro 6 7" xfId="1501" xr:uid="{EB795934-84A3-4E28-868B-6478B7582B05}"/>
    <cellStyle name="Euro 7" xfId="871" xr:uid="{04AF020D-75BE-4903-86FB-E3F7809C5A90}"/>
    <cellStyle name="Euro 7 2" xfId="901" xr:uid="{4BE3CA91-A12F-4AAB-9130-D9BB0A9E3BBB}"/>
    <cellStyle name="Euro 7 2 2" xfId="1019" xr:uid="{E3313255-F911-4E5F-BFE8-F4F34EF01C96}"/>
    <cellStyle name="Euro 7 2 2 2" xfId="1335" xr:uid="{8D010296-AB87-452A-ADE9-56FFAD39BD86}"/>
    <cellStyle name="Euro 7 2 2 2 2" xfId="1701" xr:uid="{3811678A-6F67-48B6-827C-3387D3B2C1D7}"/>
    <cellStyle name="Euro 7 2 2 3" xfId="1563" xr:uid="{529E8892-5287-406B-9945-C1A074B55EAC}"/>
    <cellStyle name="Euro 7 2 3" xfId="1132" xr:uid="{9551A288-8FEB-4D73-B9FF-832B28B057C8}"/>
    <cellStyle name="Euro 7 2 3 2" xfId="1440" xr:uid="{E91A7C14-D4EA-421F-9B59-FBE0216BEA14}"/>
    <cellStyle name="Euro 7 2 3 2 2" xfId="1749" xr:uid="{5B59CA58-93A6-4E45-8F1C-0F1F6BDDB506}"/>
    <cellStyle name="Euro 7 2 3 3" xfId="1613" xr:uid="{FD1EC058-D1DE-4A53-A58B-5B83A03363FD}"/>
    <cellStyle name="Euro 7 2 4" xfId="1247" xr:uid="{564EA629-A1F5-4AAB-A980-1D6A7886E133}"/>
    <cellStyle name="Euro 7 2 4 2" xfId="1664" xr:uid="{091763DD-AC97-451E-B5D0-9BDFBFF65EEB}"/>
    <cellStyle name="Euro 7 2 5" xfId="1519" xr:uid="{1CE7BF11-FC1C-4823-AA1A-DA298938E21C}"/>
    <cellStyle name="Euro 7 3" xfId="935" xr:uid="{FA98DF54-0FEA-4148-9BE3-9162898788F9}"/>
    <cellStyle name="Euro 7 3 2" xfId="1101" xr:uid="{807694E9-16A6-462A-B4E3-B1A340D64A81}"/>
    <cellStyle name="Euro 7 3 2 2" xfId="1410" xr:uid="{84329980-E9B5-40A7-B952-F8AAD162AE85}"/>
    <cellStyle name="Euro 7 3 2 2 2" xfId="1735" xr:uid="{3EBC886F-A3F2-4D8C-A14D-D00C01CE2EE4}"/>
    <cellStyle name="Euro 7 3 2 3" xfId="1599" xr:uid="{9E4BD4D0-4B7A-41C4-91CA-E89566A158BC}"/>
    <cellStyle name="Euro 7 3 3" xfId="1218" xr:uid="{F5E2C111-888C-4AEC-8F2F-076AB4E19D51}"/>
    <cellStyle name="Euro 7 3 3 2" xfId="1651" xr:uid="{C4E2D1EA-5057-462B-9964-BFA7D80DB2F1}"/>
    <cellStyle name="Euro 7 3 4" xfId="1534" xr:uid="{DA64BA27-7C2C-491D-8B7B-86C7EACF6F48}"/>
    <cellStyle name="Euro 7 4" xfId="984" xr:uid="{DF63BA66-6CEF-47AE-974E-814EE2C1E755}"/>
    <cellStyle name="Euro 7 4 2" xfId="1307" xr:uid="{3FFC00DC-9150-4E90-BDC4-1FE16D1D42B2}"/>
    <cellStyle name="Euro 7 4 2 2" xfId="1688" xr:uid="{D19D9CBE-BD38-4E13-8026-6014F5A94DBA}"/>
    <cellStyle name="Euro 7 4 3" xfId="1549" xr:uid="{81499050-61BA-4529-81EB-4EA83929B23F}"/>
    <cellStyle name="Euro 7 5" xfId="1059" xr:uid="{358F52FD-AD44-4F60-9730-3EE84FF06B84}"/>
    <cellStyle name="Euro 7 5 2" xfId="1368" xr:uid="{5124C195-D844-4387-B9FE-4AC1CBEF30AA}"/>
    <cellStyle name="Euro 7 5 2 2" xfId="1716" xr:uid="{08A1BEC0-A827-4373-AFBE-43F8AFD7F477}"/>
    <cellStyle name="Euro 7 5 3" xfId="1580" xr:uid="{CCB5C0C2-9E7C-47CD-BF01-0ABE48C7B457}"/>
    <cellStyle name="Euro 7 6" xfId="1177" xr:uid="{134C4E7E-CC3E-42D6-AC96-322BA3AA8FB3}"/>
    <cellStyle name="Euro 7 6 2" xfId="1632" xr:uid="{0CD3BC13-6536-40E8-A6BF-F811DF625856}"/>
    <cellStyle name="Euro 7 7" xfId="1505" xr:uid="{0648944B-A5D5-479F-9880-A1CB17AA682A}"/>
    <cellStyle name="Euro 8" xfId="874" xr:uid="{97045890-B9F3-4D4C-A9C3-DEDABAB20D45}"/>
    <cellStyle name="Euro 8 2" xfId="908" xr:uid="{6DFD5E48-60C3-4044-9FD7-C61D6F518AD4}"/>
    <cellStyle name="Euro 8 2 2" xfId="1022" xr:uid="{0252551C-7AAD-49F2-8F42-690000339631}"/>
    <cellStyle name="Euro 8 2 2 2" xfId="1338" xr:uid="{567715E2-7BD1-4E58-85F6-67F33F7005AA}"/>
    <cellStyle name="Euro 8 2 2 2 2" xfId="1702" xr:uid="{E644FA80-E39B-46CE-ABA7-5F4BA37FD1B8}"/>
    <cellStyle name="Euro 8 2 2 3" xfId="1564" xr:uid="{80E17151-8C61-4B3C-A5C6-03AC22FB4B2F}"/>
    <cellStyle name="Euro 8 2 3" xfId="1135" xr:uid="{79B73D5D-234D-4E87-886B-A37A70303830}"/>
    <cellStyle name="Euro 8 2 3 2" xfId="1443" xr:uid="{F513AA9D-0B63-4AC4-9065-052F910BF3DE}"/>
    <cellStyle name="Euro 8 2 3 2 2" xfId="1750" xr:uid="{6D44194B-AD39-48E9-BCB1-F7DC0509960D}"/>
    <cellStyle name="Euro 8 2 3 3" xfId="1614" xr:uid="{7289DFFE-75FF-439D-9389-529B7C196466}"/>
    <cellStyle name="Euro 8 2 4" xfId="1250" xr:uid="{E6E878BB-E8F9-44F1-9388-BFEF7D348959}"/>
    <cellStyle name="Euro 8 2 4 2" xfId="1665" xr:uid="{18A383B1-F34D-4C38-A43D-9216AC27E3E6}"/>
    <cellStyle name="Euro 8 2 5" xfId="1521" xr:uid="{5ECEE058-8E5B-4261-9096-617E094BC1DD}"/>
    <cellStyle name="Euro 8 3" xfId="957" xr:uid="{339B8956-75A7-420A-AFF3-AFB9F902B32F}"/>
    <cellStyle name="Euro 8 3 2" xfId="1074" xr:uid="{DA037FAD-DD76-48E3-8067-85041E1F0384}"/>
    <cellStyle name="Euro 8 3 2 2" xfId="1383" xr:uid="{8DDFD591-BF66-4634-825D-1FF1D35BFC59}"/>
    <cellStyle name="Euro 8 3 2 2 2" xfId="1722" xr:uid="{A9336713-2957-45E5-AD55-C95FDD0B1B61}"/>
    <cellStyle name="Euro 8 3 2 3" xfId="1586" xr:uid="{B25F80AC-F72A-44D8-87EA-95B6159638EE}"/>
    <cellStyle name="Euro 8 3 3" xfId="1191" xr:uid="{4E635475-BDF5-4306-9966-9CE963F0EFE9}"/>
    <cellStyle name="Euro 8 3 3 2" xfId="1638" xr:uid="{1838BBD3-B742-4EE6-B5B8-4BF8BB438F86}"/>
    <cellStyle name="Euro 8 3 4" xfId="1536" xr:uid="{29B8D088-EE15-4175-BD7F-B11E23AFA848}"/>
    <cellStyle name="Euro 8 4" xfId="1062" xr:uid="{7A4C4E93-228F-4235-B2BA-BAC1D14ADBAF}"/>
    <cellStyle name="Euro 8 4 2" xfId="1371" xr:uid="{11E9F026-A3EA-4B55-BF8D-EABE10017F70}"/>
    <cellStyle name="Euro 8 4 2 2" xfId="1717" xr:uid="{D5269C8D-E96A-4CF9-BFED-525335B89FA3}"/>
    <cellStyle name="Euro 8 4 3" xfId="1581" xr:uid="{325FC6BF-C3ED-4F90-9B18-160DA4D826D1}"/>
    <cellStyle name="Euro 8 5" xfId="1180" xr:uid="{C0D26535-95D4-44AC-A708-C06732EAA5CB}"/>
    <cellStyle name="Euro 8 5 2" xfId="1633" xr:uid="{9029273E-77DA-493C-A917-05B41274A4CA}"/>
    <cellStyle name="Euro 8 6" xfId="1506" xr:uid="{B8E799BD-9353-474C-A56B-9E50FE65F09C}"/>
    <cellStyle name="Euro 9" xfId="904" xr:uid="{BDA11F64-5DD0-45A3-BDCE-0FDA8F97CA84}"/>
    <cellStyle name="Euro 9 2" xfId="991" xr:uid="{A3CD802A-B66F-488E-9684-5C7F5A52B12E}"/>
    <cellStyle name="Euro 9 2 2" xfId="1310" xr:uid="{F4EA1761-3EF2-4C3B-A40C-B142E41019BB}"/>
    <cellStyle name="Euro 9 2 2 2" xfId="1689" xr:uid="{B10D92CA-D34A-4F57-AFC8-88A904641AD1}"/>
    <cellStyle name="Euro 9 2 3" xfId="1550" xr:uid="{E03D4F40-45BF-4CA7-BCC9-012D3A3C9E23}"/>
    <cellStyle name="Euro 9 3" xfId="1105" xr:uid="{25949B76-B98F-4406-BB61-1B6088652B3A}"/>
    <cellStyle name="Euro 9 3 2" xfId="1413" xr:uid="{252BB663-A1BE-4EB7-BED9-A4AEF7373DB5}"/>
    <cellStyle name="Euro 9 3 2 2" xfId="1736" xr:uid="{DAA04268-55C1-4330-B6D4-B291FD174AB6}"/>
    <cellStyle name="Euro 9 3 3" xfId="1600" xr:uid="{19AA8AA2-B76F-41DB-AF05-1A11FBC7EF25}"/>
    <cellStyle name="Euro 9 4" xfId="1221" xr:uid="{E0655454-1D9A-40F8-A13E-12F1B194434E}"/>
    <cellStyle name="Euro 9 4 2" xfId="1652" xr:uid="{B7B95E89-9544-47FB-95F2-260370183F21}"/>
    <cellStyle name="Euro 9 5" xfId="1520" xr:uid="{A6EF0827-4E44-4135-8638-5FB38865FC0D}"/>
    <cellStyle name="Excel Built-in Explanatory Text" xfId="1473" xr:uid="{FCFE336A-7205-4AD9-B97C-1F6C63648C53}"/>
    <cellStyle name="Excel.Chart" xfId="258" xr:uid="{DD194CAE-B114-496D-8F84-1BDCB4973646}"/>
    <cellStyle name="Excel.Chart 2" xfId="2039" xr:uid="{BD9EE5A3-AF15-4201-8E80-4A04EC5D5DD7}"/>
    <cellStyle name="Excel_BuiltIn_Insatisfaisant 1" xfId="117" xr:uid="{5ECC521D-9F7B-4888-8807-FF1F978C43B7}"/>
    <cellStyle name="Financier" xfId="259" xr:uid="{8A54EFC9-481B-4859-ACC0-573321137CE0}"/>
    <cellStyle name="Financier 2" xfId="260" xr:uid="{8628AEEF-B969-43FA-B1D6-A894EB26B776}"/>
    <cellStyle name="Financier 2 2" xfId="630" xr:uid="{98E777A6-F9D1-432F-8CAA-D3473689B92B}"/>
    <cellStyle name="Financier0" xfId="261" xr:uid="{3BBFF5B7-DBEB-49DC-A12F-454B02076734}"/>
    <cellStyle name="Financier0 2" xfId="262" xr:uid="{428318C5-FE12-45B0-BB7A-DBF7AB075388}"/>
    <cellStyle name="Financier0 2 2" xfId="631" xr:uid="{C8984F6A-C869-46AE-9090-6B407A951995}"/>
    <cellStyle name="Hyperlink" xfId="2" xr:uid="{2502149E-DA88-4E59-8A1F-7D720C4C195B}"/>
    <cellStyle name="Insatisfaisant" xfId="62" builtinId="27" customBuiltin="1"/>
    <cellStyle name="Insatisfaisant 2" xfId="35" xr:uid="{A254CA37-1DEB-4A51-A289-DF2BC221FBFE}"/>
    <cellStyle name="Insatisfaisant 2 2" xfId="263" xr:uid="{3E997384-B345-4643-9A5A-2250F726BE3E}"/>
    <cellStyle name="Lien hypertexte 2" xfId="48" xr:uid="{89F8A73D-17CA-4ADF-B828-2F52CF4C977C}"/>
    <cellStyle name="Lien hypertexte 2 2" xfId="265" xr:uid="{255456C0-BDBC-43CC-945D-D46E11CFD6A5}"/>
    <cellStyle name="Lien hypertexte 2 2 2" xfId="1258" xr:uid="{E0F5B620-0654-4831-B92F-A32E4CA0A53F}"/>
    <cellStyle name="Lien hypertexte 2 3" xfId="827" xr:uid="{636FCE48-59B2-4FA0-91A3-AE43A81EF428}"/>
    <cellStyle name="Lien hypertexte 3" xfId="52" xr:uid="{B92E143D-33FE-4489-9703-E0F08564D90F}"/>
    <cellStyle name="Lien hypertexte 3 2" xfId="830" xr:uid="{7A9FF6E2-291E-46A3-8280-F5A3C995B431}"/>
    <cellStyle name="Lien hypertexte 4" xfId="118" xr:uid="{2AED4741-58CC-44BE-99AA-3FCACDC91688}"/>
    <cellStyle name="Lien hypertexte 5" xfId="264" xr:uid="{C9ABE5F6-1BD1-42DD-9CF3-33DB00CA1272}"/>
    <cellStyle name="Ligne détail" xfId="266" xr:uid="{E6065ED2-0578-47A4-9253-55FF23B08482}"/>
    <cellStyle name="Ligne détail 2" xfId="267" xr:uid="{E27BB1EC-ADE8-4ACD-AA6A-67398CCB37D0}"/>
    <cellStyle name="Ligne détail 3" xfId="552" xr:uid="{D695E2EA-3FD6-47B4-B055-085712F228D7}"/>
    <cellStyle name="ligne_titre_0" xfId="268" xr:uid="{8A743093-85A4-4DA5-9F25-EC2891563927}"/>
    <cellStyle name="MEV1" xfId="269" xr:uid="{12501849-A9EF-4962-A78E-31DE02D8C01A}"/>
    <cellStyle name="MEV1 2" xfId="270" xr:uid="{BF3A83E2-835C-4A5A-98A3-EA26A498E1F1}"/>
    <cellStyle name="MEV2" xfId="271" xr:uid="{D18B2B6E-A0D6-49E2-BE0B-A00DDC46B603}"/>
    <cellStyle name="MEV2 2" xfId="272" xr:uid="{D981CFF0-5D5E-4968-B3D0-BB089F57758D}"/>
    <cellStyle name="MEV3" xfId="273" xr:uid="{14EA8127-A657-4691-9099-7CDB530E6162}"/>
    <cellStyle name="MEV3 2" xfId="274" xr:uid="{DA797923-B159-4AF0-8C81-9AAE14A338EC}"/>
    <cellStyle name="Milliers 10" xfId="903" xr:uid="{28311FAE-8B07-4058-892C-46FFCC537376}"/>
    <cellStyle name="Milliers 10 2" xfId="1070" xr:uid="{73DE0FE7-4651-4027-B4DC-6896F9A128D7}"/>
    <cellStyle name="Milliers 10 2 2" xfId="1379" xr:uid="{0608B15C-0977-4487-96AC-97AF60A9ECAA}"/>
    <cellStyle name="Milliers 10 3" xfId="1187" xr:uid="{CA0EACAF-9B63-41D9-98DA-E2E6C9477BA4}"/>
    <cellStyle name="Milliers 11" xfId="953" xr:uid="{55CE5E77-1C38-46C3-B4B6-8877AC36D2CE}"/>
    <cellStyle name="Milliers 11 2" xfId="1283" xr:uid="{0AA93423-35CA-4F7D-AE94-D0B4F3FA0562}"/>
    <cellStyle name="Milliers 12" xfId="1031" xr:uid="{9C12724B-8130-4EC4-A10D-47B33553836B}"/>
    <cellStyle name="Milliers 12 2" xfId="1340" xr:uid="{988875C8-EB07-49F9-8B40-3B954EF541FA}"/>
    <cellStyle name="Milliers 13" xfId="1141" xr:uid="{1889F39B-B7D0-4B42-95E4-107081109DA7}"/>
    <cellStyle name="Milliers 14" xfId="1256" xr:uid="{63F38CA6-8DB0-494C-80F8-B079AAA5CAF4}"/>
    <cellStyle name="Milliers 15" xfId="1450" xr:uid="{E49823B3-2F66-453A-9D8C-AD9C17F0CFB5}"/>
    <cellStyle name="Milliers 16" xfId="829" xr:uid="{5969A555-D96C-4874-88E1-8AB9E1828C61}"/>
    <cellStyle name="Milliers 17" xfId="1474" xr:uid="{2B7B8013-0421-458F-BA75-B975E7A99988}"/>
    <cellStyle name="Milliers 17 2" xfId="1762" xr:uid="{1E749D0B-F0B4-41D3-A581-DC9D31A9C8CF}"/>
    <cellStyle name="Milliers 18" xfId="1476" xr:uid="{EB7594B4-771C-4258-AE0E-C1568D2A55D7}"/>
    <cellStyle name="Milliers 18 2" xfId="1763" xr:uid="{42658F8C-78E0-44B4-8306-7CC108FB4CDC}"/>
    <cellStyle name="Milliers 19" xfId="1478" xr:uid="{1ED91E20-0FF1-4970-B39F-304597EC7945}"/>
    <cellStyle name="Milliers 19 2" xfId="1764" xr:uid="{65F5DDC4-4721-4952-A609-A22FFA23DB9B}"/>
    <cellStyle name="Milliers 2" xfId="4" xr:uid="{22050191-FD7E-4022-9732-84C525246658}"/>
    <cellStyle name="Milliers 2 10" xfId="1033" xr:uid="{DC9A4220-AE3C-4E91-9D1F-E6759C4D2965}"/>
    <cellStyle name="Milliers 2 10 2" xfId="1342" xr:uid="{133B6024-3C5F-4315-B4C5-07313DC7019D}"/>
    <cellStyle name="Milliers 2 11" xfId="1145" xr:uid="{5431D87F-4963-4E27-81C4-3C5B043FF3F4}"/>
    <cellStyle name="Milliers 2 12" xfId="1260" xr:uid="{B165C756-1497-4F15-B25F-058BD012D122}"/>
    <cellStyle name="Milliers 2 13" xfId="1452" xr:uid="{0F9F2454-FF60-445D-9461-4F6FD80C2976}"/>
    <cellStyle name="Milliers 2 14" xfId="1480" xr:uid="{027A2828-F758-4978-B602-1E333F08D71E}"/>
    <cellStyle name="Milliers 2 14 2" xfId="1765" xr:uid="{CB9A33D2-40B0-4F0F-8D04-8DA359595DF2}"/>
    <cellStyle name="Milliers 2 15" xfId="834" xr:uid="{E766B108-5B4A-41FF-BC48-8D8A7B6C68FB}"/>
    <cellStyle name="Milliers 2 16" xfId="818" xr:uid="{1E0B3C98-160B-4C24-ADB5-7AB262CC9EBE}"/>
    <cellStyle name="Milliers 2 17" xfId="2033" xr:uid="{8FC1F728-3F8F-4A18-ABF4-5F56D8EA0D4C}"/>
    <cellStyle name="Milliers 2 18" xfId="275" xr:uid="{1A1A89A7-2163-43E3-8991-5628D414921E}"/>
    <cellStyle name="Milliers 2 2" xfId="815" xr:uid="{69F24D9C-E3E6-4197-BB4F-E364B1090F6D}"/>
    <cellStyle name="Milliers 2 2 10" xfId="1455" xr:uid="{2D10F6F6-E120-4712-8402-CBE46F053A91}"/>
    <cellStyle name="Milliers 2 2 11" xfId="851" xr:uid="{C44A3FB6-B44A-4DB6-A58F-991F8992B4C8}"/>
    <cellStyle name="Milliers 2 2 12" xfId="2038" xr:uid="{1A10D3D4-B80C-4F18-8A9D-406A56BFAF91}"/>
    <cellStyle name="Milliers 2 2 2" xfId="859" xr:uid="{16FA3E55-B24B-4B05-A920-E9A16107EFE3}"/>
    <cellStyle name="Milliers 2 2 2 2" xfId="889" xr:uid="{2F3656E7-8C87-45D8-89AD-EF56AE13C5B4}"/>
    <cellStyle name="Milliers 2 2 2 2 2" xfId="1007" xr:uid="{7C9BDEA7-68A2-4605-B25C-5BB622AD4A62}"/>
    <cellStyle name="Milliers 2 2 2 2 2 2" xfId="1323" xr:uid="{52A7427F-AB39-4A75-B995-788AFDF4B8F0}"/>
    <cellStyle name="Milliers 2 2 2 2 3" xfId="1120" xr:uid="{571D07E9-2195-4879-937F-50981A1ABC17}"/>
    <cellStyle name="Milliers 2 2 2 2 3 2" xfId="1428" xr:uid="{7E6501BB-9C75-4B8D-8E26-ABB91180F7DB}"/>
    <cellStyle name="Milliers 2 2 2 2 4" xfId="1235" xr:uid="{BA3B7ED6-9E40-4116-9370-AECB17A31878}"/>
    <cellStyle name="Milliers 2 2 2 3" xfId="923" xr:uid="{58F8027C-65B5-44A2-AE75-93EFDBB04D19}"/>
    <cellStyle name="Milliers 2 2 2 3 2" xfId="1089" xr:uid="{8E4085FB-9DF1-4497-8009-E9E2C61F39CB}"/>
    <cellStyle name="Milliers 2 2 2 3 2 2" xfId="1398" xr:uid="{1CAF2880-B1C2-4A61-B5ED-D3D6E36700C6}"/>
    <cellStyle name="Milliers 2 2 2 3 3" xfId="1206" xr:uid="{7469296C-59CF-49D3-813F-73314BC64BA4}"/>
    <cellStyle name="Milliers 2 2 2 4" xfId="972" xr:uid="{9AB5DB9F-1D14-426E-95B4-51D1A4E1EDEF}"/>
    <cellStyle name="Milliers 2 2 2 4 2" xfId="1295" xr:uid="{90337C00-FF3C-4274-AA7E-737474505CF4}"/>
    <cellStyle name="Milliers 2 2 2 5" xfId="1047" xr:uid="{D97F782B-1D23-4AC1-A382-9ADB08D50AE2}"/>
    <cellStyle name="Milliers 2 2 2 5 2" xfId="1356" xr:uid="{AB6CF3EB-0911-4B68-9F9D-C38F4E32FF65}"/>
    <cellStyle name="Milliers 2 2 2 6" xfId="1160" xr:uid="{B83E241B-C9A1-4804-87E8-B1C3326E71F1}"/>
    <cellStyle name="Milliers 2 2 2 7" xfId="1274" xr:uid="{32F1AF96-6DD8-49F1-A009-3918078062A1}"/>
    <cellStyle name="Milliers 2 2 2 8" xfId="1467" xr:uid="{031519E0-5096-4875-BA52-F558F2AD0994}"/>
    <cellStyle name="Milliers 2 2 3" xfId="867" xr:uid="{55F637DA-EA13-4C4E-A1AD-3E94BE73106D}"/>
    <cellStyle name="Milliers 2 2 3 2" xfId="897" xr:uid="{E6A40EA9-3F6F-4497-9879-125D2E448C63}"/>
    <cellStyle name="Milliers 2 2 3 2 2" xfId="1015" xr:uid="{3E50397C-BD5E-4509-AA88-1E11644820B8}"/>
    <cellStyle name="Milliers 2 2 3 2 2 2" xfId="1331" xr:uid="{9A1C17E7-CCE5-46F5-94D7-CC5602142889}"/>
    <cellStyle name="Milliers 2 2 3 2 3" xfId="1128" xr:uid="{3DA54B11-4C5E-41A3-98CE-8A72C23637F3}"/>
    <cellStyle name="Milliers 2 2 3 2 3 2" xfId="1436" xr:uid="{252E3E31-97D6-4102-8D95-3CD8B61D1B23}"/>
    <cellStyle name="Milliers 2 2 3 2 4" xfId="1243" xr:uid="{2A43CBD6-DD69-43E9-A8BF-2236A826A5D3}"/>
    <cellStyle name="Milliers 2 2 3 3" xfId="931" xr:uid="{70E59761-5879-434C-80ED-BA46ABA31BC2}"/>
    <cellStyle name="Milliers 2 2 3 3 2" xfId="1097" xr:uid="{89339663-93A7-4FDC-99CD-F668CD82841A}"/>
    <cellStyle name="Milliers 2 2 3 3 2 2" xfId="1406" xr:uid="{A0C31B8E-D912-4D14-9B20-B9D9BA338E05}"/>
    <cellStyle name="Milliers 2 2 3 3 3" xfId="1214" xr:uid="{F5848957-7B82-42AA-97E0-5CE8E7E9EB13}"/>
    <cellStyle name="Milliers 2 2 3 4" xfId="980" xr:uid="{37604C1E-97DA-48F0-AD99-E3FCB5F12533}"/>
    <cellStyle name="Milliers 2 2 3 4 2" xfId="1303" xr:uid="{7E4B4B07-BB29-480D-B28B-1DC46C79DD36}"/>
    <cellStyle name="Milliers 2 2 3 5" xfId="1055" xr:uid="{F8A15918-4066-4955-8036-D36516B65B5C}"/>
    <cellStyle name="Milliers 2 2 3 5 2" xfId="1364" xr:uid="{8C740EC8-71A9-4BF7-A776-C76F7E0536CD}"/>
    <cellStyle name="Milliers 2 2 3 6" xfId="1173" xr:uid="{B16C6058-3F6D-41FD-8339-3E5EEB14C65F}"/>
    <cellStyle name="Milliers 2 2 4" xfId="881" xr:uid="{DD17EF9E-3897-4351-A73B-34F106BD1DBC}"/>
    <cellStyle name="Milliers 2 2 4 2" xfId="994" xr:uid="{5F3C0E37-D57A-4206-8D7C-8EBDF7F18B2A}"/>
    <cellStyle name="Milliers 2 2 4 2 2" xfId="1108" xr:uid="{A361BF9D-CD0B-4524-8843-E3E7A51BBB28}"/>
    <cellStyle name="Milliers 2 2 4 2 2 2" xfId="1416" xr:uid="{71BD85E7-5095-4215-89F6-72AB1DB83B64}"/>
    <cellStyle name="Milliers 2 2 4 2 3" xfId="1224" xr:uid="{69A9E7EE-8BB3-4A0A-BA7F-43308A23C384}"/>
    <cellStyle name="Milliers 2 2 4 3" xfId="1066" xr:uid="{0B65A065-B123-4145-9BF0-B5DC2D8C5852}"/>
    <cellStyle name="Milliers 2 2 4 3 2" xfId="1375" xr:uid="{6A9A767F-2041-4D16-863F-751636737536}"/>
    <cellStyle name="Milliers 2 2 4 4" xfId="1184" xr:uid="{1061648D-722F-4B77-8443-C919E19B5A0A}"/>
    <cellStyle name="Milliers 2 2 5" xfId="915" xr:uid="{ED5B8DD5-6EBB-4A9C-A8FC-22269B987F60}"/>
    <cellStyle name="Milliers 2 2 5 2" xfId="1081" xr:uid="{3DEE0CCB-195F-430E-9A98-CAD521704FF8}"/>
    <cellStyle name="Milliers 2 2 5 2 2" xfId="1390" xr:uid="{D716C2CE-8ED3-4977-B823-A1477888F53C}"/>
    <cellStyle name="Milliers 2 2 5 3" xfId="1198" xr:uid="{8402A6A0-537E-49A2-B8B1-0CB29F3AC437}"/>
    <cellStyle name="Milliers 2 2 6" xfId="964" xr:uid="{03404243-4940-4B0F-AE98-192F0DB67D49}"/>
    <cellStyle name="Milliers 2 2 6 2" xfId="1289" xr:uid="{80F1D575-907D-4227-88F9-0E7CFB5EF588}"/>
    <cellStyle name="Milliers 2 2 7" xfId="1039" xr:uid="{CE99613B-D985-4DE7-A864-3F6F40D67A41}"/>
    <cellStyle name="Milliers 2 2 7 2" xfId="1348" xr:uid="{33225438-8B8F-4541-99B5-CDC64E5B4CF9}"/>
    <cellStyle name="Milliers 2 2 8" xfId="1148" xr:uid="{B90BD82C-2742-44F3-929C-4FD0EBEE0003}"/>
    <cellStyle name="Milliers 2 2 9" xfId="1268" xr:uid="{C522EDBA-E5A3-40EE-9BF2-CAF39CB32920}"/>
    <cellStyle name="Milliers 2 3" xfId="847" xr:uid="{C7A59E71-D5C4-414E-BDB1-22288BF2B1CD}"/>
    <cellStyle name="Milliers 2 3 2" xfId="878" xr:uid="{311A0F8C-5C59-4BD6-9EF8-05C8AAAFBCAC}"/>
    <cellStyle name="Milliers 2 3 2 2" xfId="999" xr:uid="{F16F0386-A2A6-4FAE-A66E-9EF0E2B07F16}"/>
    <cellStyle name="Milliers 2 3 2 2 2" xfId="1315" xr:uid="{E1AE9C04-7D83-4538-9772-1CAF9E8642C7}"/>
    <cellStyle name="Milliers 2 3 2 3" xfId="1112" xr:uid="{9ACCAAE9-E671-434C-8E9A-41F4EA98E674}"/>
    <cellStyle name="Milliers 2 3 2 3 2" xfId="1420" xr:uid="{AC6CAB7C-30EF-4631-A22C-826F85B9AF7D}"/>
    <cellStyle name="Milliers 2 3 2 4" xfId="1227" xr:uid="{DCBB47F5-C163-4CC4-ACB7-C26064F0C70A}"/>
    <cellStyle name="Milliers 2 3 3" xfId="912" xr:uid="{3C2C2A66-FDBF-427C-B24E-3A3F3ADA8CB3}"/>
    <cellStyle name="Milliers 2 3 3 2" xfId="1078" xr:uid="{10618A5B-1811-4C2B-AF59-9B211AB40A43}"/>
    <cellStyle name="Milliers 2 3 3 2 2" xfId="1387" xr:uid="{FAE09128-1491-4FA0-82FF-5732A714A2CA}"/>
    <cellStyle name="Milliers 2 3 3 3" xfId="1195" xr:uid="{D98DFBAB-844A-4956-AE59-31C245466FEF}"/>
    <cellStyle name="Milliers 2 3 4" xfId="961" xr:uid="{D4369360-7B17-402C-8F8D-DF7CE6DC6889}"/>
    <cellStyle name="Milliers 2 3 4 2" xfId="1286" xr:uid="{963C81EB-2464-487E-8E26-3C5DEB85015E}"/>
    <cellStyle name="Milliers 2 3 5" xfId="1036" xr:uid="{9461682B-B0B1-4B67-99D8-E10540184404}"/>
    <cellStyle name="Milliers 2 3 5 2" xfId="1345" xr:uid="{ADC0A733-DC8C-4043-9F2D-3ADBA00CE484}"/>
    <cellStyle name="Milliers 2 3 6" xfId="1157" xr:uid="{29055E1C-3758-4BC7-8C1A-1E9770821D25}"/>
    <cellStyle name="Milliers 2 3 7" xfId="1265" xr:uid="{A0DD33AD-4E97-496D-B010-56E2EEF3B345}"/>
    <cellStyle name="Milliers 2 3 8" xfId="1464" xr:uid="{B41289CC-A99D-4760-A78B-8DC11E9D98FF}"/>
    <cellStyle name="Milliers 2 3 9" xfId="2041" xr:uid="{78BDE7A2-FD9F-4377-9645-315EFB9041C0}"/>
    <cellStyle name="Milliers 2 4" xfId="856" xr:uid="{93F1FF82-C584-412D-8EE8-52BE81AC0253}"/>
    <cellStyle name="Milliers 2 4 2" xfId="886" xr:uid="{F968D2B2-7752-45BF-82AC-CDC5FD2055D7}"/>
    <cellStyle name="Milliers 2 4 2 2" xfId="1004" xr:uid="{B58F3260-F435-484E-B0A3-3E08894F4C69}"/>
    <cellStyle name="Milliers 2 4 2 2 2" xfId="1320" xr:uid="{4C6B74C1-2981-4B6D-8347-15D7305F8E1B}"/>
    <cellStyle name="Milliers 2 4 2 3" xfId="1117" xr:uid="{19C09AA0-DF5D-402D-A608-703304072C8D}"/>
    <cellStyle name="Milliers 2 4 2 3 2" xfId="1425" xr:uid="{6420D53C-D5F5-47A8-AB2D-133C33C32A88}"/>
    <cellStyle name="Milliers 2 4 2 4" xfId="1232" xr:uid="{C8F1D091-FD1A-40A5-874F-1780F8FE7586}"/>
    <cellStyle name="Milliers 2 4 3" xfId="920" xr:uid="{2F0C8EC9-663D-44EA-B566-0EE1815C9569}"/>
    <cellStyle name="Milliers 2 4 3 2" xfId="1086" xr:uid="{267E519C-A68B-43C3-B65F-5C9B8C8FD0BA}"/>
    <cellStyle name="Milliers 2 4 3 2 2" xfId="1395" xr:uid="{F19A25B5-A104-4993-8136-FC72A672D255}"/>
    <cellStyle name="Milliers 2 4 3 3" xfId="1203" xr:uid="{D8960AEE-D29F-4073-8253-40D48A03DF68}"/>
    <cellStyle name="Milliers 2 4 4" xfId="969" xr:uid="{2BFC720C-8390-4F95-8D98-56E9FA78E9D3}"/>
    <cellStyle name="Milliers 2 4 4 2" xfId="1292" xr:uid="{2331FA21-2955-45A8-916C-51939D99D858}"/>
    <cellStyle name="Milliers 2 4 5" xfId="1044" xr:uid="{D56CF0FF-C81F-42EE-B053-C2ABC1D2FD61}"/>
    <cellStyle name="Milliers 2 4 5 2" xfId="1353" xr:uid="{0B6FE9ED-119B-4320-A183-980920D8CF30}"/>
    <cellStyle name="Milliers 2 4 6" xfId="1142" xr:uid="{E8785ABE-83CD-4CB6-92BC-AD204AEF6BA0}"/>
    <cellStyle name="Milliers 2 5" xfId="864" xr:uid="{45FD1AD5-0E29-4DF4-96AF-C7117FE97201}"/>
    <cellStyle name="Milliers 2 5 2" xfId="894" xr:uid="{BC0A886B-A753-4ED4-AC6E-774622E4B1DA}"/>
    <cellStyle name="Milliers 2 5 2 2" xfId="1012" xr:uid="{05848092-FE8F-471F-8404-754E4AA69106}"/>
    <cellStyle name="Milliers 2 5 2 2 2" xfId="1328" xr:uid="{ED0743D6-383D-4CAE-9261-947247E11FEC}"/>
    <cellStyle name="Milliers 2 5 2 3" xfId="1125" xr:uid="{39C754BE-0435-46A6-BDAE-F82F1BB299BF}"/>
    <cellStyle name="Milliers 2 5 2 3 2" xfId="1433" xr:uid="{F4155CC2-1B90-41E7-9371-4401F4500D02}"/>
    <cellStyle name="Milliers 2 5 2 4" xfId="1240" xr:uid="{A7C23AEF-7FE2-41AA-AAD4-9BB42654E66B}"/>
    <cellStyle name="Milliers 2 5 3" xfId="928" xr:uid="{465D41A4-3C65-4A8E-91B5-F555E35496BB}"/>
    <cellStyle name="Milliers 2 5 3 2" xfId="1094" xr:uid="{91D00B9B-1C93-4FE8-B5FD-66BED6EA28EC}"/>
    <cellStyle name="Milliers 2 5 3 2 2" xfId="1403" xr:uid="{D56544D0-21E9-4CF6-9853-4B696309D66B}"/>
    <cellStyle name="Milliers 2 5 3 3" xfId="1211" xr:uid="{4EF9BD3B-ED9C-4B5B-BC0F-B1C7F2825E5E}"/>
    <cellStyle name="Milliers 2 5 4" xfId="977" xr:uid="{AB1DA96B-5F27-45A8-A982-D354187E5615}"/>
    <cellStyle name="Milliers 2 5 4 2" xfId="1300" xr:uid="{B30D1184-8A9E-4F98-BA25-7D34EEA6A60A}"/>
    <cellStyle name="Milliers 2 5 5" xfId="1052" xr:uid="{10AEA5F5-7FE3-46A7-9129-B569AC6AA9D0}"/>
    <cellStyle name="Milliers 2 5 5 2" xfId="1361" xr:uid="{1CF3411B-5596-4294-9A0A-1676E7F65DAF}"/>
    <cellStyle name="Milliers 2 5 6" xfId="1170" xr:uid="{6F558063-E1A3-4355-8CCD-792A90755BA0}"/>
    <cellStyle name="Milliers 2 6" xfId="872" xr:uid="{1DE7DF15-5331-43B3-A2A2-8DA9B526AF30}"/>
    <cellStyle name="Milliers 2 6 2" xfId="902" xr:uid="{6C774918-C101-48E1-B5A7-59BCD5A0669B}"/>
    <cellStyle name="Milliers 2 6 2 2" xfId="1020" xr:uid="{66681CBB-9F16-420B-9E94-2A85B5AF11FD}"/>
    <cellStyle name="Milliers 2 6 2 2 2" xfId="1336" xr:uid="{7E3C73DE-98DE-49B1-AA83-05BDA9D2D392}"/>
    <cellStyle name="Milliers 2 6 2 3" xfId="1133" xr:uid="{DA6F1258-A137-4469-9B8D-FA8D77108614}"/>
    <cellStyle name="Milliers 2 6 2 3 2" xfId="1441" xr:uid="{7CDDE5C1-2B27-41C2-B31B-408A6B3540BC}"/>
    <cellStyle name="Milliers 2 6 2 4" xfId="1248" xr:uid="{64B50487-FAA4-428C-BD57-28D7C4D38DD8}"/>
    <cellStyle name="Milliers 2 6 3" xfId="936" xr:uid="{784AE33E-7463-4892-909E-B4C79D37806D}"/>
    <cellStyle name="Milliers 2 6 3 2" xfId="1102" xr:uid="{E703166B-6923-45CA-9B60-055B3BA128A4}"/>
    <cellStyle name="Milliers 2 6 3 2 2" xfId="1411" xr:uid="{E35CEC04-EDAE-4D18-966E-9BE9B1ADADD9}"/>
    <cellStyle name="Milliers 2 6 3 3" xfId="1219" xr:uid="{58C637FC-84E5-41B4-A048-9F82560C32F6}"/>
    <cellStyle name="Milliers 2 6 4" xfId="985" xr:uid="{997F52D6-5F79-4EDB-A0E7-FC80FE35BC53}"/>
    <cellStyle name="Milliers 2 6 4 2" xfId="1308" xr:uid="{609EE35A-9E72-4AA3-8D22-79F4E4EE6596}"/>
    <cellStyle name="Milliers 2 6 5" xfId="1060" xr:uid="{9C3C0F81-62EC-4145-9030-6E1B76F319AF}"/>
    <cellStyle name="Milliers 2 6 5 2" xfId="1369" xr:uid="{312D8743-4184-4C2C-8D2F-47C50B792CAD}"/>
    <cellStyle name="Milliers 2 6 6" xfId="1178" xr:uid="{968BD4DF-E7A9-4850-A205-1672994F2F47}"/>
    <cellStyle name="Milliers 2 7" xfId="875" xr:uid="{87DC8683-4AE0-4980-92FC-03FA2593E409}"/>
    <cellStyle name="Milliers 2 7 2" xfId="909" xr:uid="{839C2C8A-E1B2-4589-8289-9BD7D962B0E3}"/>
    <cellStyle name="Milliers 2 7 2 2" xfId="1023" xr:uid="{60EC0499-1106-4378-9015-7786762F3C2B}"/>
    <cellStyle name="Milliers 2 7 2 2 2" xfId="1339" xr:uid="{7CF90F11-AB12-44F4-8792-A6BC0DDC3296}"/>
    <cellStyle name="Milliers 2 7 2 3" xfId="1136" xr:uid="{EDE78FFD-E33D-4CF9-BA44-1F4044F666C7}"/>
    <cellStyle name="Milliers 2 7 2 3 2" xfId="1444" xr:uid="{984AB249-E414-4A42-A64E-3F9854335C37}"/>
    <cellStyle name="Milliers 2 7 2 4" xfId="1251" xr:uid="{0D710B8A-71FA-4446-AD21-4E5D5844EBED}"/>
    <cellStyle name="Milliers 2 7 3" xfId="958" xr:uid="{515B2FB3-5A08-4643-BCF9-C2D46767E209}"/>
    <cellStyle name="Milliers 2 7 3 2" xfId="1075" xr:uid="{B2603F29-16D1-4C2D-9D83-20F0045A8736}"/>
    <cellStyle name="Milliers 2 7 3 2 2" xfId="1384" xr:uid="{5921A772-6BA4-4731-91C5-05A27F7BBDDB}"/>
    <cellStyle name="Milliers 2 7 3 3" xfId="1192" xr:uid="{A8FEEA4E-18BC-49F5-ABCB-E5ECDCFF7520}"/>
    <cellStyle name="Milliers 2 7 4" xfId="1063" xr:uid="{17C7FFBA-98F8-47B4-82AB-779633C49E88}"/>
    <cellStyle name="Milliers 2 7 4 2" xfId="1372" xr:uid="{D47D182A-66AD-488A-8506-C891939D04A5}"/>
    <cellStyle name="Milliers 2 7 5" xfId="1181" xr:uid="{C4121901-5DA7-4B6A-A082-5497F8D9CAB4}"/>
    <cellStyle name="Milliers 2 8" xfId="905" xr:uid="{0C266FBC-59C0-4DCA-AEE5-1B918C443B1C}"/>
    <cellStyle name="Milliers 2 8 2" xfId="993" xr:uid="{0ABB2ACE-3D41-4020-A7C9-A40DDD6B078D}"/>
    <cellStyle name="Milliers 2 8 2 2" xfId="1311" xr:uid="{48D7BB67-1FBF-4238-8EA6-98455F934997}"/>
    <cellStyle name="Milliers 2 8 3" xfId="1107" xr:uid="{C5AD2E62-C572-43E6-AC3F-2E11DE452822}"/>
    <cellStyle name="Milliers 2 8 3 2" xfId="1415" xr:uid="{3582D8AF-98D8-4199-9AD0-C15D4AA55E2E}"/>
    <cellStyle name="Milliers 2 8 4" xfId="1223" xr:uid="{03210EAC-3EFB-4CDB-A995-BF394AC25344}"/>
    <cellStyle name="Milliers 2 8 5" xfId="1281" xr:uid="{A3A543E7-6282-40C0-BD70-913B919EB056}"/>
    <cellStyle name="Milliers 2 9" xfId="955" xr:uid="{0774EE81-E458-43D8-A49A-81AC60AE2FCD}"/>
    <cellStyle name="Milliers 2 9 2" xfId="1072" xr:uid="{B9888103-5F88-42F1-8B2C-8CC4B0F209D5}"/>
    <cellStyle name="Milliers 2 9 2 2" xfId="1381" xr:uid="{71324A65-5074-4651-92A5-7FB70391DD0E}"/>
    <cellStyle name="Milliers 2 9 3" xfId="1189" xr:uid="{78E7BAA9-19AC-495D-89BE-17412C15ACC2}"/>
    <cellStyle name="Milliers 20" xfId="826" xr:uid="{CF4BB432-4F99-48C2-8E71-A72D63BE6A9D}"/>
    <cellStyle name="Milliers 20 2" xfId="1489" xr:uid="{1EBA0B5F-82BE-4926-A26F-082B96C4B0A3}"/>
    <cellStyle name="Milliers 21" xfId="1486" xr:uid="{2A943FE9-1532-4439-8434-7B5DC3003B22}"/>
    <cellStyle name="Milliers 22" xfId="817" xr:uid="{EC335574-FEDF-440B-BEB9-6AE4E9703C9A}"/>
    <cellStyle name="Milliers 23" xfId="2044" xr:uid="{385F1057-0F7E-44EA-989D-BBCA17700C25}"/>
    <cellStyle name="Milliers 24" xfId="2045" xr:uid="{03C8A782-4709-42B2-8B08-07AA8600F0BA}"/>
    <cellStyle name="Milliers 3" xfId="554" xr:uid="{6B08659B-A1E0-412C-8DDE-7AA018E1215C}"/>
    <cellStyle name="Milliers 3 10" xfId="1457" xr:uid="{19136B20-BFCE-4D9E-962F-859269E64C78}"/>
    <cellStyle name="Milliers 3 11" xfId="853" xr:uid="{0E3C45F8-1DD8-4945-961D-11BFDE0B377F}"/>
    <cellStyle name="Milliers 3 12" xfId="1487" xr:uid="{F8A66D30-CA08-4F69-BE30-FC7656648A90}"/>
    <cellStyle name="Milliers 3 13" xfId="819" xr:uid="{78059CF7-A4ED-44B1-9DAF-0921668149D1}"/>
    <cellStyle name="Milliers 3 2" xfId="816" xr:uid="{1CF030CB-0E75-4A77-B7EB-FA50A6EA2923}"/>
    <cellStyle name="Milliers 3 2 2" xfId="891" xr:uid="{AA0067DB-B1A5-425A-9EAA-8479DD2E2E88}"/>
    <cellStyle name="Milliers 3 2 2 2" xfId="1009" xr:uid="{A45614F1-447A-4099-BE87-FD9A108780A5}"/>
    <cellStyle name="Milliers 3 2 2 2 2" xfId="1325" xr:uid="{4678A9FE-50DC-435D-950B-FF11D4BDF4AE}"/>
    <cellStyle name="Milliers 3 2 2 3" xfId="1122" xr:uid="{3A92FBF0-A8D7-446C-B40C-D1F46E2E68EC}"/>
    <cellStyle name="Milliers 3 2 2 3 2" xfId="1430" xr:uid="{5D985D37-A871-4EEB-93B4-5AF1971838A4}"/>
    <cellStyle name="Milliers 3 2 2 4" xfId="1237" xr:uid="{3B17CE98-7CB1-4890-ABD0-8BD46E6F42BE}"/>
    <cellStyle name="Milliers 3 2 3" xfId="925" xr:uid="{45F750F6-9552-44D1-A2F5-193B08A4A5F1}"/>
    <cellStyle name="Milliers 3 2 3 2" xfId="1091" xr:uid="{DA6833C7-D49B-461C-A43B-ACEF413CD7A1}"/>
    <cellStyle name="Milliers 3 2 3 2 2" xfId="1400" xr:uid="{38F8B214-B456-4F2C-9BB8-1875F9118FD8}"/>
    <cellStyle name="Milliers 3 2 3 3" xfId="1208" xr:uid="{36C27D0A-F879-4D7A-B1E2-FEABFED608C7}"/>
    <cellStyle name="Milliers 3 2 4" xfId="974" xr:uid="{5DC802B3-F8AE-4C84-9D05-40BFDDD5CFDD}"/>
    <cellStyle name="Milliers 3 2 4 2" xfId="1297" xr:uid="{C5BCEDC2-9FEF-4F26-8E50-C8FA2649843A}"/>
    <cellStyle name="Milliers 3 2 5" xfId="1049" xr:uid="{6BC4C886-0A07-4DE8-AD4A-0E7C4BFBEB4D}"/>
    <cellStyle name="Milliers 3 2 5 2" xfId="1358" xr:uid="{27A33ACD-5546-4F24-821D-D3C18D716733}"/>
    <cellStyle name="Milliers 3 2 6" xfId="1163" xr:uid="{6C53E55D-3A3C-43B3-A0CB-C61B76F5E40C}"/>
    <cellStyle name="Milliers 3 2 7" xfId="1276" xr:uid="{C26FDBEC-A04C-4B5D-B9E5-40C4A9B51BCF}"/>
    <cellStyle name="Milliers 3 2 8" xfId="1469" xr:uid="{24654202-CEF0-411B-B39D-4BD6C9378128}"/>
    <cellStyle name="Milliers 3 2 9" xfId="861" xr:uid="{318EACCB-7799-4331-B798-95B9A4D8C2C4}"/>
    <cellStyle name="Milliers 3 3" xfId="869" xr:uid="{4EDA8A5B-05C3-458C-9E67-C5119E1F33C8}"/>
    <cellStyle name="Milliers 3 3 2" xfId="899" xr:uid="{0D9BFA9D-9E5E-4D6D-83C6-7C67773D9966}"/>
    <cellStyle name="Milliers 3 3 2 2" xfId="1017" xr:uid="{96EFE2C7-BC85-4BCB-82A1-9244709D6329}"/>
    <cellStyle name="Milliers 3 3 2 2 2" xfId="1333" xr:uid="{89895C36-7DC0-4854-BFA4-AA6359F00652}"/>
    <cellStyle name="Milliers 3 3 2 3" xfId="1130" xr:uid="{937A8AE6-BD47-4AED-B06C-3BA93FAE72E8}"/>
    <cellStyle name="Milliers 3 3 2 3 2" xfId="1438" xr:uid="{C9FFD889-6470-4988-8895-2C6B99C4D623}"/>
    <cellStyle name="Milliers 3 3 2 4" xfId="1245" xr:uid="{3D7297BD-2BC5-4927-82E7-A944ABFD313E}"/>
    <cellStyle name="Milliers 3 3 3" xfId="933" xr:uid="{493F0923-F93B-495F-A54C-6FFD544AE5C5}"/>
    <cellStyle name="Milliers 3 3 3 2" xfId="1099" xr:uid="{46697945-814E-409E-B6CF-AC5D939A9A65}"/>
    <cellStyle name="Milliers 3 3 3 2 2" xfId="1408" xr:uid="{F7250518-7DCD-4384-B29D-50B9191952AC}"/>
    <cellStyle name="Milliers 3 3 3 3" xfId="1216" xr:uid="{C09F5D64-F1F4-4D0B-B2EA-83A5519B96AC}"/>
    <cellStyle name="Milliers 3 3 4" xfId="982" xr:uid="{A077E0DE-C71B-4984-B3D1-5412474AE66C}"/>
    <cellStyle name="Milliers 3 3 4 2" xfId="1305" xr:uid="{F0F6FCAA-6AD2-4926-B54C-140F45D7389A}"/>
    <cellStyle name="Milliers 3 3 5" xfId="1057" xr:uid="{EB912056-5FBD-44CA-8F57-E1EB5E387098}"/>
    <cellStyle name="Milliers 3 3 5 2" xfId="1366" xr:uid="{CAA75B49-14C6-4FC1-977B-70DDF077680C}"/>
    <cellStyle name="Milliers 3 3 6" xfId="1175" xr:uid="{6BE8613D-63F8-481A-88D0-3068885123F5}"/>
    <cellStyle name="Milliers 3 4" xfId="883" xr:uid="{0B6F2CA9-8FB7-48A8-A793-AB0EF9237A5E}"/>
    <cellStyle name="Milliers 3 4 2" xfId="1026" xr:uid="{B0E37649-9399-4A06-AB32-B199D60AFB68}"/>
    <cellStyle name="Milliers 3 4 2 2" xfId="1139" xr:uid="{24D586CE-8F1F-4FAE-8711-96A5C5144F84}"/>
    <cellStyle name="Milliers 3 4 2 2 2" xfId="1446" xr:uid="{A308879A-AA68-4E88-AC4C-BAF17209E136}"/>
    <cellStyle name="Milliers 3 4 2 3" xfId="1254" xr:uid="{CD7D22C0-A3A4-455E-B85E-DA866BDA6CDA}"/>
    <cellStyle name="Milliers 3 4 3" xfId="1068" xr:uid="{7A943DB4-B673-4449-88D6-29CF96AC6AC6}"/>
    <cellStyle name="Milliers 3 4 3 2" xfId="1377" xr:uid="{3CC4B23F-FEA9-4409-AD16-58975ABBADCB}"/>
    <cellStyle name="Milliers 3 4 4" xfId="1186" xr:uid="{9A362596-933C-49D1-8D75-4393F5EF10B0}"/>
    <cellStyle name="Milliers 3 5" xfId="917" xr:uid="{2AB1A94C-4701-4C86-A907-AA869AB0F785}"/>
    <cellStyle name="Milliers 3 5 2" xfId="1001" xr:uid="{C2A73A2B-27BF-47F4-A3B2-162BA69BA6BF}"/>
    <cellStyle name="Milliers 3 5 2 2" xfId="1317" xr:uid="{F9B413D6-1A01-4708-8190-F09A44392B9D}"/>
    <cellStyle name="Milliers 3 5 3" xfId="1114" xr:uid="{4D08E0E0-029B-4746-9A82-8A28F7148150}"/>
    <cellStyle name="Milliers 3 5 3 2" xfId="1422" xr:uid="{51E47D9F-019D-440D-8780-65F228739C0E}"/>
    <cellStyle name="Milliers 3 5 4" xfId="1229" xr:uid="{8B19EB27-2F38-482D-862D-A79A8AF65A68}"/>
    <cellStyle name="Milliers 3 6" xfId="966" xr:uid="{BC8235F6-1A7B-4BCA-9A11-A7919DA81EBE}"/>
    <cellStyle name="Milliers 3 6 2" xfId="1083" xr:uid="{688B7854-E2FF-4585-9449-F8B25F8B4CF0}"/>
    <cellStyle name="Milliers 3 6 2 2" xfId="1392" xr:uid="{A8A5FF2B-C433-43D8-BD1D-469813830B27}"/>
    <cellStyle name="Milliers 3 6 3" xfId="1200" xr:uid="{EA191C6E-3DF3-49CE-9C2F-C8D946F590D4}"/>
    <cellStyle name="Milliers 3 7" xfId="1041" xr:uid="{ECCC12CE-FAFF-49BA-8574-0EAEDEAD17F4}"/>
    <cellStyle name="Milliers 3 7 2" xfId="1350" xr:uid="{02AA8499-D1AA-45EF-A054-52A2B24BE250}"/>
    <cellStyle name="Milliers 3 8" xfId="1150" xr:uid="{C5FED979-AA5B-4C0F-A497-B1E94273BD02}"/>
    <cellStyle name="Milliers 3 9" xfId="1270" xr:uid="{C0C9F18B-FE5E-4AFA-98E2-33BB621B4988}"/>
    <cellStyle name="Milliers 4" xfId="558" xr:uid="{259A59F7-34BE-4D22-B216-C8DC3347320F}"/>
    <cellStyle name="Milliers 4 10" xfId="1459" xr:uid="{7EBCACA4-4D36-4E18-B153-7F5B70FDE98D}"/>
    <cellStyle name="Milliers 4 11" xfId="820" xr:uid="{B5768C29-B112-4734-9A97-3E735534D1C5}"/>
    <cellStyle name="Milliers 4 2" xfId="844" xr:uid="{A82C0D1F-DDC6-4BFC-AF1A-73DA6F1E2394}"/>
    <cellStyle name="Milliers 4 2 2" xfId="1028" xr:uid="{DDDC7756-AC5C-48B9-BB82-B947AA0767EB}"/>
    <cellStyle name="Milliers 4 2 2 2" xfId="1140" xr:uid="{9875A79A-35E8-417B-85A2-40C90EA1B902}"/>
    <cellStyle name="Milliers 4 2 2 2 2" xfId="1447" xr:uid="{879E3C16-26A2-40AD-A624-166764B88023}"/>
    <cellStyle name="Milliers 4 2 2 3" xfId="1255" xr:uid="{D7E8E92E-F521-48E3-A21B-510C17631DC4}"/>
    <cellStyle name="Milliers 4 2 3" xfId="1069" xr:uid="{F7AF88A3-9F07-423A-BD50-4E8DF584833A}"/>
    <cellStyle name="Milliers 4 2 3 2" xfId="1378" xr:uid="{D437FB8C-10CA-4BEE-9ACF-5C6381BA83A3}"/>
    <cellStyle name="Milliers 4 2 4" xfId="1164" xr:uid="{F4989080-20BB-4F00-86E6-9CACB81FB0B1}"/>
    <cellStyle name="Milliers 4 2 5" xfId="1263" xr:uid="{EE7D29D1-71FA-4809-B3BE-E689401335B1}"/>
    <cellStyle name="Milliers 4 2 6" xfId="1470" xr:uid="{5AFAC175-8955-4939-8917-3F11DBB62D62}"/>
    <cellStyle name="Milliers 4 3" xfId="876" xr:uid="{62B8536B-A144-4275-8103-8856E2627573}"/>
    <cellStyle name="Milliers 4 3 2" xfId="997" xr:uid="{393BD765-6407-4AFD-AC92-7A769406D57A}"/>
    <cellStyle name="Milliers 4 3 2 2" xfId="1313" xr:uid="{1239ADD2-E925-4FA3-B210-8B7588F6C0BA}"/>
    <cellStyle name="Milliers 4 3 3" xfId="1110" xr:uid="{1918F0D9-92FC-4FA8-82C7-6D3E6CD64671}"/>
    <cellStyle name="Milliers 4 3 3 2" xfId="1418" xr:uid="{99FF77FD-2E06-4863-A3B7-242737EAFDE5}"/>
    <cellStyle name="Milliers 4 3 4" xfId="1226" xr:uid="{C73763C1-B982-437C-BA8A-DF861EC89E4F}"/>
    <cellStyle name="Milliers 4 4" xfId="910" xr:uid="{0E2E3007-B9FE-4CA1-B526-CCEF132402F6}"/>
    <cellStyle name="Milliers 4 4 2" xfId="1076" xr:uid="{AE7DABEE-C6E5-459A-B409-ABE6E48C795D}"/>
    <cellStyle name="Milliers 4 4 2 2" xfId="1385" xr:uid="{494D9029-E7E7-48FC-B7B3-AB8FE12A1A33}"/>
    <cellStyle name="Milliers 4 4 3" xfId="1193" xr:uid="{67B72ACC-0736-40AA-A4C9-A7AB25359330}"/>
    <cellStyle name="Milliers 4 5" xfId="959" xr:uid="{3DF44744-E6BB-420E-83BE-99B4D092661E}"/>
    <cellStyle name="Milliers 4 5 2" xfId="1284" xr:uid="{0D94D725-B905-4110-ACEE-7E06FDE7A2F1}"/>
    <cellStyle name="Milliers 4 6" xfId="1034" xr:uid="{ADDEB4B5-E8A7-446A-9949-FFD0352398C5}"/>
    <cellStyle name="Milliers 4 6 2" xfId="1343" xr:uid="{A7720E0B-37E6-441F-8F86-938D7D70A8B2}"/>
    <cellStyle name="Milliers 4 7" xfId="1152" xr:uid="{E0CC61A7-6183-40A9-9C75-50AE60ED0D53}"/>
    <cellStyle name="Milliers 4 7 2" xfId="1449" xr:uid="{F4B798CD-44A4-4B34-A14F-C0A7AACEC8D6}"/>
    <cellStyle name="Milliers 4 8" xfId="1167" xr:uid="{EEE40B3E-FA69-4629-A35B-1E943777740A}"/>
    <cellStyle name="Milliers 4 9" xfId="1257" xr:uid="{FA0C66D5-DD5D-44A6-8943-9CCDF026BF8F}"/>
    <cellStyle name="Milliers 5" xfId="107" xr:uid="{6CA512EC-9AC9-44AD-9B6E-DBE7A66E6A3B}"/>
    <cellStyle name="Milliers 5 10" xfId="854" xr:uid="{FEC67F4F-7AAC-47E1-8ED5-7B35B2BFFA64}"/>
    <cellStyle name="Milliers 5 11" xfId="1488" xr:uid="{4B1E4EE4-C446-48DC-8D63-3BBA9FDB5580}"/>
    <cellStyle name="Milliers 5 12" xfId="822" xr:uid="{C2F04C4F-0740-416A-8428-A67E5C3114A2}"/>
    <cellStyle name="Milliers 5 2" xfId="884" xr:uid="{7D6C7484-DA8C-4525-8D49-57087013E23C}"/>
    <cellStyle name="Milliers 5 2 2" xfId="1002" xr:uid="{484B727A-2222-4BFA-B28D-4137189D0219}"/>
    <cellStyle name="Milliers 5 2 2 2" xfId="1318" xr:uid="{4F598A35-BCD2-4A51-8639-1CE7CA744647}"/>
    <cellStyle name="Milliers 5 2 3" xfId="1115" xr:uid="{7F7E699F-F798-4D8E-8FC4-1AA00C7033FA}"/>
    <cellStyle name="Milliers 5 2 3 2" xfId="1423" xr:uid="{8DF5293C-43E4-4748-90D2-28750F44F023}"/>
    <cellStyle name="Milliers 5 2 4" xfId="1166" xr:uid="{3E9A1DF6-38B3-4DA5-98E7-84DBA232F099}"/>
    <cellStyle name="Milliers 5 2 5" xfId="1230" xr:uid="{C5C0BB64-E159-49D0-B901-CB9858B2C5F5}"/>
    <cellStyle name="Milliers 5 2 6" xfId="1280" xr:uid="{ED86ED0A-2F9E-4813-BA13-E98F8BC6F3C0}"/>
    <cellStyle name="Milliers 5 2 7" xfId="1472" xr:uid="{84CDA6B1-AF1C-4CD5-AC23-ED180697EE56}"/>
    <cellStyle name="Milliers 5 3" xfId="918" xr:uid="{FB275B0B-FB62-4F19-AA61-3700777C2B85}"/>
    <cellStyle name="Milliers 5 3 2" xfId="1084" xr:uid="{BDA3C86F-A026-4120-9D79-343DE2414B9E}"/>
    <cellStyle name="Milliers 5 3 2 2" xfId="1393" xr:uid="{DB9E4C1E-CCFF-4A48-861D-050269060754}"/>
    <cellStyle name="Milliers 5 3 3" xfId="1201" xr:uid="{F4AD70CB-FADF-4A7C-95B4-6CC593FDABC3}"/>
    <cellStyle name="Milliers 5 4" xfId="967" xr:uid="{A428B552-6F92-4366-8C4D-BC08A50FD0ED}"/>
    <cellStyle name="Milliers 5 4 2" xfId="1290" xr:uid="{757EDAA6-476F-4FCB-9043-C4C5EC125970}"/>
    <cellStyle name="Milliers 5 5" xfId="1042" xr:uid="{B9B8177F-01A6-48F4-B081-B3555B42A0D2}"/>
    <cellStyle name="Milliers 5 5 2" xfId="1351" xr:uid="{86EA7F6A-B3A9-4EDA-8D6D-ADDD9531403F}"/>
    <cellStyle name="Milliers 5 6" xfId="1154" xr:uid="{C3BAC26C-80CE-4A76-B255-62C1795FD011}"/>
    <cellStyle name="Milliers 5 7" xfId="1143" xr:uid="{7467776C-1746-4397-8ACD-6E0889E6D784}"/>
    <cellStyle name="Milliers 5 8" xfId="1271" xr:uid="{1A35D90A-944F-41E4-94B9-D2530BD8238B}"/>
    <cellStyle name="Milliers 5 9" xfId="1461" xr:uid="{E9ABBB44-67D9-4530-BC22-146E89DE9333}"/>
    <cellStyle name="Milliers 6" xfId="862" xr:uid="{D9B25ADB-215E-4127-B5E5-1DDAA3359D10}"/>
    <cellStyle name="Milliers 6 2" xfId="892" xr:uid="{CF93905E-DCAA-4099-8051-E7E01ABBCB1D}"/>
    <cellStyle name="Milliers 6 2 2" xfId="1010" xr:uid="{F37CB8A4-6E2C-4C69-A19E-A51B47922388}"/>
    <cellStyle name="Milliers 6 2 2 2" xfId="1326" xr:uid="{70D86D09-0407-4D4B-93C5-3EA8BAE6E24A}"/>
    <cellStyle name="Milliers 6 2 3" xfId="1123" xr:uid="{236D7720-4D39-486B-8571-79D65FA2B75D}"/>
    <cellStyle name="Milliers 6 2 3 2" xfId="1431" xr:uid="{D94E10B1-04DE-49F4-9306-47F973034E1A}"/>
    <cellStyle name="Milliers 6 2 4" xfId="1238" xr:uid="{53853FEB-2EAE-4C4A-8512-B3CC3F7FB100}"/>
    <cellStyle name="Milliers 6 3" xfId="926" xr:uid="{9A39C355-0987-41FB-A100-1BBA7D532433}"/>
    <cellStyle name="Milliers 6 3 2" xfId="1092" xr:uid="{9D2DCB61-66F0-4F6B-BC84-959BC50538F6}"/>
    <cellStyle name="Milliers 6 3 2 2" xfId="1401" xr:uid="{3BFE408B-50B6-4BB6-A124-2A726AD11E90}"/>
    <cellStyle name="Milliers 6 3 3" xfId="1209" xr:uid="{77AF783C-8C39-4232-9014-6D42D121B23F}"/>
    <cellStyle name="Milliers 6 4" xfId="975" xr:uid="{E644A239-8971-4BA4-9E76-14643B505AA5}"/>
    <cellStyle name="Milliers 6 4 2" xfId="1298" xr:uid="{86C671DC-0040-425F-AD61-4CC58236178F}"/>
    <cellStyle name="Milliers 6 5" xfId="1050" xr:uid="{F07A550A-67B0-4BE5-8190-A0897323B1A6}"/>
    <cellStyle name="Milliers 6 5 2" xfId="1359" xr:uid="{130FA4E2-5F1F-47DB-9699-100A13070D66}"/>
    <cellStyle name="Milliers 6 6" xfId="1155" xr:uid="{8C65C055-E4F5-4677-8A07-6A1A28592EEC}"/>
    <cellStyle name="Milliers 6 7" xfId="1277" xr:uid="{86FF5E0F-6589-488F-8C12-4929F70D269A}"/>
    <cellStyle name="Milliers 6 8" xfId="1462" xr:uid="{C53BCF3D-956A-4C4F-80C9-CD8AC37E0CE0}"/>
    <cellStyle name="Milliers 7" xfId="870" xr:uid="{DA66A86E-FCE9-4C02-9770-2D288606FCAC}"/>
    <cellStyle name="Milliers 7 2" xfId="900" xr:uid="{E42138EF-3331-43BC-B3E2-AF53A1ABD659}"/>
    <cellStyle name="Milliers 7 2 2" xfId="1018" xr:uid="{6E9C9879-1BB3-4FBA-92A1-8F495E9BB7BF}"/>
    <cellStyle name="Milliers 7 2 2 2" xfId="1334" xr:uid="{B8550B76-35EC-4661-B579-B0BC1DF7A2EF}"/>
    <cellStyle name="Milliers 7 2 3" xfId="1131" xr:uid="{02AA8D1B-CA7D-4384-B339-F86B87272B55}"/>
    <cellStyle name="Milliers 7 2 3 2" xfId="1439" xr:uid="{D8804986-EC89-4001-89C2-E7305A45F1DD}"/>
    <cellStyle name="Milliers 7 2 4" xfId="1246" xr:uid="{B4ADDA37-C474-4489-9218-B21FCF596BA3}"/>
    <cellStyle name="Milliers 7 3" xfId="934" xr:uid="{B974DA97-2BDC-4B9E-9390-FCC68401B11D}"/>
    <cellStyle name="Milliers 7 3 2" xfId="1100" xr:uid="{A932F4BB-74D6-4139-B29A-71D8B6D12ACE}"/>
    <cellStyle name="Milliers 7 3 2 2" xfId="1409" xr:uid="{0B473A24-0094-4AA2-8999-7C15F11AA56B}"/>
    <cellStyle name="Milliers 7 3 3" xfId="1217" xr:uid="{075A97C8-98F6-4018-9D20-9DE2F23F940F}"/>
    <cellStyle name="Milliers 7 4" xfId="983" xr:uid="{FC54B1B6-32ED-400D-BBC0-A30E066C677E}"/>
    <cellStyle name="Milliers 7 4 2" xfId="1306" xr:uid="{42C002B8-6B5C-45B3-826D-A975419F71EC}"/>
    <cellStyle name="Milliers 7 5" xfId="1058" xr:uid="{62FA371B-0CE9-4AF3-9D31-256DCB388F30}"/>
    <cellStyle name="Milliers 7 5 2" xfId="1367" xr:uid="{DE81EFFD-CFE0-4E46-AC53-1BE87A4923C9}"/>
    <cellStyle name="Milliers 7 6" xfId="1176" xr:uid="{7EDC1A94-FDFB-4E71-9160-17E7B22E9632}"/>
    <cellStyle name="Milliers 8" xfId="831" xr:uid="{1BBE7D9F-0EE1-4EF6-8DB3-FFCEF4061677}"/>
    <cellStyle name="Milliers 8 2" xfId="906" xr:uid="{E5CEBA79-E6C8-45FA-885D-3175AE013C1C}"/>
    <cellStyle name="Milliers 8 2 2" xfId="1021" xr:uid="{8D79B8A7-1B25-406F-B944-56750DF4EFFA}"/>
    <cellStyle name="Milliers 8 2 2 2" xfId="1337" xr:uid="{409F9A49-FC72-42E7-AEA9-A3B2EAD8FFC8}"/>
    <cellStyle name="Milliers 8 2 3" xfId="1134" xr:uid="{B01CC794-4480-4E4C-9439-95317810BF9F}"/>
    <cellStyle name="Milliers 8 2 3 2" xfId="1442" xr:uid="{549D9842-BE58-4053-A8EB-804E6996B976}"/>
    <cellStyle name="Milliers 8 2 4" xfId="1249" xr:uid="{BB536255-3110-494E-AF8E-E07FBF5F51E9}"/>
    <cellStyle name="Milliers 8 3" xfId="956" xr:uid="{07D6F044-40B0-4919-821E-EB26263FB7C2}"/>
    <cellStyle name="Milliers 8 3 2" xfId="1073" xr:uid="{EFA09C04-8BF8-47F0-AF45-E1157AAC0F96}"/>
    <cellStyle name="Milliers 8 3 2 2" xfId="1382" xr:uid="{DD11A837-CD3A-415A-8C00-A03EEFA3C733}"/>
    <cellStyle name="Milliers 8 3 3" xfId="1190" xr:uid="{C6A10489-D593-4671-B380-866B391F25B7}"/>
    <cellStyle name="Milliers 8 4" xfId="1061" xr:uid="{B80C855B-3DC8-44CA-98D4-5FBC65CC8D8B}"/>
    <cellStyle name="Milliers 8 4 2" xfId="1370" xr:uid="{E1E27643-F439-48E5-8826-C2524526C49E}"/>
    <cellStyle name="Milliers 8 5" xfId="1179" xr:uid="{27BF676C-EFBD-45D2-BDF9-01D8F2B8E413}"/>
    <cellStyle name="Milliers 9" xfId="873" xr:uid="{AA11D459-B929-4A94-9B9B-F7F499484404}"/>
    <cellStyle name="Milliers 9 2" xfId="986" xr:uid="{426898B6-CA36-42E3-A735-1128EA2E76D6}"/>
    <cellStyle name="Milliers 9 2 2" xfId="1309" xr:uid="{67300EE8-B357-4112-AF9B-95C56E3F1861}"/>
    <cellStyle name="Milliers 9 3" xfId="1104" xr:uid="{8C66A942-DF53-4C40-8258-40A72112214A}"/>
    <cellStyle name="Milliers 9 3 2" xfId="1412" xr:uid="{1A1F20B7-0A8B-4E41-80B6-841EF3B989B1}"/>
    <cellStyle name="Milliers 9 4" xfId="1220" xr:uid="{A28FDAAB-52A7-45CC-B871-D950983017B1}"/>
    <cellStyle name="Milliers 9 5" xfId="1278" xr:uid="{16B91606-F518-495A-AC55-0B09B83AEE8A}"/>
    <cellStyle name="Monétaire 2" xfId="848" xr:uid="{02A7204D-C769-4C1C-814B-3FCEE0054A5A}"/>
    <cellStyle name="Monétaire 2 2" xfId="879" xr:uid="{8FB3B4D3-2FEC-4D84-8DA1-856105BF42B6}"/>
    <cellStyle name="Monétaire 2 2 2" xfId="995" xr:uid="{06D52F20-2ED6-47E4-84E0-735572903529}"/>
    <cellStyle name="Monétaire 2 2 2 2" xfId="1312" xr:uid="{243EC0FD-2BE6-4E76-90FD-8381322D2623}"/>
    <cellStyle name="Monétaire 2 2 2 2 2" xfId="1690" xr:uid="{393ECFF9-0F2E-40E1-9300-F82193009EA2}"/>
    <cellStyle name="Monétaire 2 2 2 3" xfId="1552" xr:uid="{3DD9B3EB-35F3-4556-98B9-5BCA780C4305}"/>
    <cellStyle name="Monétaire 2 2 3" xfId="1109" xr:uid="{0F114F3A-8685-4BF3-A4CF-BFB80B348B37}"/>
    <cellStyle name="Monétaire 2 2 3 2" xfId="1417" xr:uid="{7109C0C9-1E82-4C51-A3F4-372FAC019AB3}"/>
    <cellStyle name="Monétaire 2 2 3 2 2" xfId="1738" xr:uid="{1F7CBC32-96E7-4822-B991-BEB460832A92}"/>
    <cellStyle name="Monétaire 2 2 3 3" xfId="1602" xr:uid="{26F09AD2-9DCD-44B6-A91F-8A715A809D6B}"/>
    <cellStyle name="Monétaire 2 2 4" xfId="1225" xr:uid="{A577197D-9C4C-4BA4-8A73-5E9AFA64DD1D}"/>
    <cellStyle name="Monétaire 2 2 4 2" xfId="1654" xr:uid="{82E7C5B9-4140-435F-816C-54ED967EDA2B}"/>
    <cellStyle name="Monétaire 2 2 5" xfId="1508" xr:uid="{36B4078F-994B-4EA5-A5B2-1BC6C5E63B4D}"/>
    <cellStyle name="Monétaire 2 3" xfId="913" xr:uid="{8737A4FD-CA56-498C-99C7-A7D98F3B1B3B}"/>
    <cellStyle name="Monétaire 2 3 2" xfId="1079" xr:uid="{8A0080E8-64CC-4B7E-AF91-B01F9F7861FC}"/>
    <cellStyle name="Monétaire 2 3 2 2" xfId="1388" xr:uid="{CA9260BC-06B9-4BAC-96E8-2259698E3857}"/>
    <cellStyle name="Monétaire 2 3 2 2 2" xfId="1724" xr:uid="{7867EE18-C682-4E0D-A5E0-DB5EBDE19738}"/>
    <cellStyle name="Monétaire 2 3 2 3" xfId="1588" xr:uid="{DA4577F5-54BB-402E-8CC3-9090C38B340A}"/>
    <cellStyle name="Monétaire 2 3 3" xfId="1196" xr:uid="{6C457AE0-3117-4CDE-8E50-08D6F3E2AE2B}"/>
    <cellStyle name="Monétaire 2 3 3 2" xfId="1640" xr:uid="{A33C02BD-AAE4-4F91-9B05-C964CEFB1381}"/>
    <cellStyle name="Monétaire 2 3 4" xfId="1523" xr:uid="{C85892F3-A6D5-43AF-AEF0-B2358C1DA334}"/>
    <cellStyle name="Monétaire 2 4" xfId="962" xr:uid="{CB7407A1-B60F-4CA8-B70B-FA62622CA156}"/>
    <cellStyle name="Monétaire 2 4 2" xfId="1287" xr:uid="{03D26F0E-4CB1-426D-976C-F781561DB63F}"/>
    <cellStyle name="Monétaire 2 4 2 2" xfId="1678" xr:uid="{2D386D9B-A826-47CD-A7B4-D3204F80E52C}"/>
    <cellStyle name="Monétaire 2 4 3" xfId="1538" xr:uid="{09A46C53-CF3C-4AB2-9F4C-4759E138CF57}"/>
    <cellStyle name="Monétaire 2 5" xfId="1037" xr:uid="{FEAB9A73-A22E-48DB-B387-547E3825A19D}"/>
    <cellStyle name="Monétaire 2 5 2" xfId="1346" xr:uid="{B7854D6E-8BDC-4901-A421-8BC32CEF8AD0}"/>
    <cellStyle name="Monétaire 2 5 2 2" xfId="1705" xr:uid="{B960C5AC-1AEA-4711-9987-1A0EE5A487BE}"/>
    <cellStyle name="Monétaire 2 5 3" xfId="1569" xr:uid="{81E7C044-B05C-43E0-AFFE-F82C489CB6DC}"/>
    <cellStyle name="Monétaire 2 6" xfId="1158" xr:uid="{148E7938-2164-4951-88F2-485DAE1E17B5}"/>
    <cellStyle name="Monétaire 2 6 2" xfId="1623" xr:uid="{820755C2-9D3E-43BC-AB79-F33BFBDE7DB7}"/>
    <cellStyle name="Monétaire 2 7" xfId="1266" xr:uid="{81D6730C-88BE-4794-8CA7-64D24A7878D2}"/>
    <cellStyle name="Monétaire 2 7 2" xfId="1670" xr:uid="{2D072606-5B21-42EA-9057-24CED78BD6B9}"/>
    <cellStyle name="Monétaire 2 8" xfId="1465" xr:uid="{A27D6B92-D6A6-471B-9A3E-28F42F97DA6A}"/>
    <cellStyle name="Monétaire 2 8 2" xfId="1758" xr:uid="{BC424FFE-9A92-496F-AA04-1B77B5853B64}"/>
    <cellStyle name="Monétaire 2 9" xfId="1494" xr:uid="{E6624B38-57EB-4B5F-B14A-B09FF1E3A95C}"/>
    <cellStyle name="Monétaire 3" xfId="857" xr:uid="{32BB7CBA-3A94-4085-8B8C-2857C61441A9}"/>
    <cellStyle name="Monétaire 3 2" xfId="887" xr:uid="{E2293EF1-9F2D-4A99-9627-964497D01E04}"/>
    <cellStyle name="Monétaire 3 2 2" xfId="1005" xr:uid="{EB62275D-B72B-4E77-87F0-7B17674C5C87}"/>
    <cellStyle name="Monétaire 3 2 2 2" xfId="1321" xr:uid="{A2891C96-71D1-48E0-AB62-2B59F1B8049C}"/>
    <cellStyle name="Monétaire 3 2 2 2 2" xfId="1694" xr:uid="{2EA9E4C2-B189-45FE-B08E-1BF190743C73}"/>
    <cellStyle name="Monétaire 3 2 2 3" xfId="1556" xr:uid="{194F53E5-B7C7-4CB9-ABBE-20C865E4348D}"/>
    <cellStyle name="Monétaire 3 2 3" xfId="1118" xr:uid="{3F0D24F0-03A0-4813-9133-10682D28CFD3}"/>
    <cellStyle name="Monétaire 3 2 3 2" xfId="1426" xr:uid="{57DD58CA-0DDD-4903-AAF2-27CC0A59B675}"/>
    <cellStyle name="Monétaire 3 2 3 2 2" xfId="1742" xr:uid="{0944B9CE-7780-4CAE-9C79-E7B086D154F2}"/>
    <cellStyle name="Monétaire 3 2 3 3" xfId="1606" xr:uid="{CB842442-B5DE-4100-A2D9-28066CB0C7BF}"/>
    <cellStyle name="Monétaire 3 2 4" xfId="1233" xr:uid="{98AD9800-3252-4B1E-B316-86768FDCEF2F}"/>
    <cellStyle name="Monétaire 3 2 4 2" xfId="1657" xr:uid="{E89E0037-9C53-456A-A8CE-99580064F3FF}"/>
    <cellStyle name="Monétaire 3 2 5" xfId="1512" xr:uid="{E62647C7-B7B8-4B28-AEC4-55BBE9675C94}"/>
    <cellStyle name="Monétaire 3 3" xfId="921" xr:uid="{0567FC63-90E9-4FF4-89E9-05D3C527BA4D}"/>
    <cellStyle name="Monétaire 3 3 2" xfId="1087" xr:uid="{4CED1BB8-7750-4B52-9389-D33A3C9914D6}"/>
    <cellStyle name="Monétaire 3 3 2 2" xfId="1396" xr:uid="{BBF38B58-9523-4739-8008-2FBE6AE84CF1}"/>
    <cellStyle name="Monétaire 3 3 2 2 2" xfId="1728" xr:uid="{D941FFEA-C219-4FDD-9D00-4B19AE72C977}"/>
    <cellStyle name="Monétaire 3 3 2 3" xfId="1592" xr:uid="{639CDD16-2F1D-496B-A442-2DB06811BAD1}"/>
    <cellStyle name="Monétaire 3 3 3" xfId="1204" xr:uid="{49BD5EE2-5475-4FCA-90CB-DF806D15CDC5}"/>
    <cellStyle name="Monétaire 3 3 3 2" xfId="1644" xr:uid="{5EA26966-176D-4C1C-8AE1-3EF3EC828E19}"/>
    <cellStyle name="Monétaire 3 3 4" xfId="1527" xr:uid="{665555B5-4CD6-4CAD-9EA5-3D54869A53E5}"/>
    <cellStyle name="Monétaire 3 4" xfId="970" xr:uid="{1990188F-E1F3-4AE5-90F8-42A91C92B648}"/>
    <cellStyle name="Monétaire 3 4 2" xfId="1293" xr:uid="{7DE7E77B-7AD9-47AB-9F3E-F08E2DF7AC62}"/>
    <cellStyle name="Monétaire 3 4 2 2" xfId="1681" xr:uid="{7EABDD17-6278-4D0A-88A6-B48336657C98}"/>
    <cellStyle name="Monétaire 3 4 3" xfId="1542" xr:uid="{6F2E1455-B3B6-4483-811E-9D2C24EC4ADD}"/>
    <cellStyle name="Monétaire 3 5" xfId="1045" xr:uid="{2C7E9909-BE66-43F9-BF81-551F93F925B0}"/>
    <cellStyle name="Monétaire 3 5 2" xfId="1354" xr:uid="{B240F532-170F-439E-AD48-BAF808EFFC58}"/>
    <cellStyle name="Monétaire 3 5 2 2" xfId="1709" xr:uid="{EEAC4011-B191-40C6-97B9-6B9C337899CC}"/>
    <cellStyle name="Monétaire 3 5 3" xfId="1573" xr:uid="{4637DC0D-FDA8-4648-B943-C404CFB079DE}"/>
    <cellStyle name="Monétaire 3 6" xfId="1168" xr:uid="{947CA4A4-6C77-47B8-B0D8-0533ECD4D820}"/>
    <cellStyle name="Monétaire 3 6 2" xfId="1627" xr:uid="{507879D5-3D3A-4DCD-A947-35369936A087}"/>
    <cellStyle name="Monétaire 3 7" xfId="1498" xr:uid="{23D75917-41E5-4288-9287-FBEA13D34E43}"/>
    <cellStyle name="Monétaire 4" xfId="865" xr:uid="{5A4CCE7E-3A38-4DA7-86AC-117AFB6D9A0F}"/>
    <cellStyle name="Monétaire 4 2" xfId="895" xr:uid="{979CF14C-3E78-4751-B50D-36D7C1AFECF3}"/>
    <cellStyle name="Monétaire 4 2 2" xfId="1013" xr:uid="{C84E0F6A-1618-4482-87E8-9CAEAEE3C280}"/>
    <cellStyle name="Monétaire 4 2 2 2" xfId="1329" xr:uid="{C96CE601-056A-48EF-B237-6F53362DF139}"/>
    <cellStyle name="Monétaire 4 2 2 2 2" xfId="1698" xr:uid="{90BC303E-3F49-4EB0-B48F-BD14450813BB}"/>
    <cellStyle name="Monétaire 4 2 2 3" xfId="1560" xr:uid="{FB90678D-68F6-46D9-BCF4-66127F5D5CD4}"/>
    <cellStyle name="Monétaire 4 2 3" xfId="1126" xr:uid="{AB9ED3CD-05AC-4463-89FE-1D096131C48B}"/>
    <cellStyle name="Monétaire 4 2 3 2" xfId="1434" xr:uid="{4455D649-C0FD-4DD6-A06A-7C64F371D51D}"/>
    <cellStyle name="Monétaire 4 2 3 2 2" xfId="1746" xr:uid="{D1D14DFD-1F23-4CA9-80BF-7A65CF1E253E}"/>
    <cellStyle name="Monétaire 4 2 3 3" xfId="1610" xr:uid="{655BD576-2FC2-46A3-ACE5-C7402C9F7E24}"/>
    <cellStyle name="Monétaire 4 2 4" xfId="1241" xr:uid="{3B147741-5C92-4D8C-A23A-11E200321DD6}"/>
    <cellStyle name="Monétaire 4 2 4 2" xfId="1661" xr:uid="{FD39E40F-5746-4230-B0BE-223B76FC4A57}"/>
    <cellStyle name="Monétaire 4 2 5" xfId="1516" xr:uid="{9916DE00-B932-4799-A7F6-49C1268D55C5}"/>
    <cellStyle name="Monétaire 4 3" xfId="929" xr:uid="{D09F7033-627C-44FD-B646-CC3293E8D360}"/>
    <cellStyle name="Monétaire 4 3 2" xfId="1095" xr:uid="{4B85ACF7-F0C2-4C21-A0A5-498CF53A9EB3}"/>
    <cellStyle name="Monétaire 4 3 2 2" xfId="1404" xr:uid="{C2956FB3-A56F-4734-BBDB-3F29CC0F4E2B}"/>
    <cellStyle name="Monétaire 4 3 2 2 2" xfId="1732" xr:uid="{FA601042-4E3B-45AF-B0A3-0BFF245CFC53}"/>
    <cellStyle name="Monétaire 4 3 2 3" xfId="1596" xr:uid="{869D4250-EDA8-4C9E-895C-09A39CC77EAA}"/>
    <cellStyle name="Monétaire 4 3 3" xfId="1212" xr:uid="{B1B35AF8-9B75-45DA-B3A4-8A911D45B95F}"/>
    <cellStyle name="Monétaire 4 3 3 2" xfId="1648" xr:uid="{6D7C5C08-F1D8-4D2B-95F6-FCCEAABAA83B}"/>
    <cellStyle name="Monétaire 4 3 4" xfId="1531" xr:uid="{AA9CD713-7EF9-4379-93A2-7D4E82AE449F}"/>
    <cellStyle name="Monétaire 4 4" xfId="978" xr:uid="{F3BA5531-7207-4193-88B2-B12EDA34C38B}"/>
    <cellStyle name="Monétaire 4 4 2" xfId="1301" xr:uid="{EAB00109-AC62-4399-9658-A13E69638E6F}"/>
    <cellStyle name="Monétaire 4 4 2 2" xfId="1685" xr:uid="{9D2D0BC7-BB82-4DD2-84B3-B24456D349E0}"/>
    <cellStyle name="Monétaire 4 4 3" xfId="1546" xr:uid="{BF211450-62D7-4D87-8E66-A0BACC1F3F0D}"/>
    <cellStyle name="Monétaire 4 5" xfId="1053" xr:uid="{B1BF8488-B121-4C61-BFD8-62BF27F78E2A}"/>
    <cellStyle name="Monétaire 4 5 2" xfId="1362" xr:uid="{693A89DE-489E-48F3-B4BB-EAAB4BAA3BA9}"/>
    <cellStyle name="Monétaire 4 5 2 2" xfId="1713" xr:uid="{4B983EE9-C8F6-4CC5-B1D7-EE5F6F61885F}"/>
    <cellStyle name="Monétaire 4 5 3" xfId="1577" xr:uid="{6172B82F-99D6-4D1E-BF35-C0091AB77B23}"/>
    <cellStyle name="Monétaire 4 6" xfId="1171" xr:uid="{7E12E919-89CD-4AEA-A454-CB8A1C0F2DBD}"/>
    <cellStyle name="Monétaire 4 6 2" xfId="1629" xr:uid="{CF4EAA82-3DF0-4595-99E9-E2CB0382E539}"/>
    <cellStyle name="Monétaire 4 7" xfId="1502" xr:uid="{5A210B7E-9A85-4DB8-B83F-C26946F15018}"/>
    <cellStyle name="Monétaire 5" xfId="1024" xr:uid="{3BCE8710-6C30-45CB-88BB-B7214DE00B8C}"/>
    <cellStyle name="Monétaire 5 2" xfId="1137" xr:uid="{5A24726C-002F-45BD-816D-3AA02A285A6A}"/>
    <cellStyle name="Monétaire 5 2 2" xfId="1252" xr:uid="{FCEF7CE5-B01A-43CB-90DA-C0A033E28865}"/>
    <cellStyle name="Monétaire 5 2 2 2" xfId="1666" xr:uid="{2EEEDA03-D723-40E9-AE15-4F0658940838}"/>
    <cellStyle name="Monétaire 5 2 3" xfId="1615" xr:uid="{02370FBC-D9D7-4120-A456-3E4E7B5516B8}"/>
    <cellStyle name="Monétaire 5 3" xfId="1064" xr:uid="{7FEE9E3A-FA3D-4300-B8CE-0A71FF70A42A}"/>
    <cellStyle name="Monétaire 5 3 2" xfId="1373" xr:uid="{044DAF3D-6942-4A3B-BA46-4DDF87947070}"/>
    <cellStyle name="Monétaire 5 3 2 2" xfId="1718" xr:uid="{347AF795-24DC-4A74-A80C-044F1D7B7F36}"/>
    <cellStyle name="Monétaire 5 3 3" xfId="1582" xr:uid="{7828F73B-3EE5-4D5B-9993-542C25519260}"/>
    <cellStyle name="Monétaire 5 4" xfId="1182" xr:uid="{1C640699-95BA-48B5-8F74-36862D088360}"/>
    <cellStyle name="Monétaire 5 4 2" xfId="1634" xr:uid="{0060CA90-9957-4843-B48D-D75A9A6BCDEC}"/>
    <cellStyle name="Monétaire 5 5" xfId="1565" xr:uid="{25FFAA1F-DD89-499C-8657-DD728D30B5F5}"/>
    <cellStyle name="Monétaire 6" xfId="1146" xr:uid="{A5D359C1-4CCF-4919-AEF0-28DAAB437FB6}"/>
    <cellStyle name="Monétaire 6 2" xfId="1618" xr:uid="{C51AAD40-1A2D-4FD7-BA71-DFA4DEEB1B87}"/>
    <cellStyle name="Monétaire 7" xfId="1453" xr:uid="{25E16264-B6EA-46FF-9D82-614B3CA15723}"/>
    <cellStyle name="Monétaire 7 2" xfId="1753" xr:uid="{022D4EDB-36AC-4FD6-A813-96E59F748208}"/>
    <cellStyle name="Monétaire0" xfId="276" xr:uid="{1251B731-8E62-4476-BB1B-B7352E4C1ACF}"/>
    <cellStyle name="Monétaire0 2" xfId="277" xr:uid="{04B7AB73-C58D-452F-9B7D-03D609B2DDFA}"/>
    <cellStyle name="Monétaire0 2 2" xfId="632" xr:uid="{E5A09A9B-DD6A-4CC5-A3A8-35D0DC80BA5F}"/>
    <cellStyle name="Motif" xfId="36" xr:uid="{957612CE-42FC-4491-A667-1CB69D3E0678}"/>
    <cellStyle name="Neutre" xfId="63" builtinId="28" customBuiltin="1"/>
    <cellStyle name="Neutre 2" xfId="37" xr:uid="{32495AED-96B5-46B1-8907-585D3125F705}"/>
    <cellStyle name="Neutre 2 2" xfId="278" xr:uid="{7399CA64-EAF1-46BA-8E0C-51EB61D46F6E}"/>
    <cellStyle name="Neutre 2 3" xfId="944" xr:uid="{376BACD8-B420-4963-9C63-9175236DC322}"/>
    <cellStyle name="Normal" xfId="0" builtinId="0"/>
    <cellStyle name="Normal 10" xfId="2040" xr:uid="{5B2744C6-19C1-4113-9556-17D7C9D0A25B}"/>
    <cellStyle name="Normal 2" xfId="3" xr:uid="{00000000-0005-0000-0000-000003000000}"/>
    <cellStyle name="Normal 2 2" xfId="555" xr:uid="{83979052-6541-4BD2-A8E8-BB092B9F8A49}"/>
    <cellStyle name="Normal 2 2 2" xfId="809" xr:uid="{F9195902-4A4C-4B28-9F17-9EAC2B057EAF}"/>
    <cellStyle name="Normal 2 2 2 2" xfId="849" xr:uid="{2C321FD7-B7E6-477D-8EFA-C6E1C1086EDA}"/>
    <cellStyle name="Normal 2 2 3" xfId="1262" xr:uid="{6F4B804E-32DA-4F28-B11E-2F217F18A3C0}"/>
    <cellStyle name="Normal 2 2 4" xfId="843" xr:uid="{CE50A15A-7209-45C1-98B2-5FE336827EDF}"/>
    <cellStyle name="Normal 2 3" xfId="812" xr:uid="{D82C827B-8541-4C42-8216-0F5F9551BB93}"/>
    <cellStyle name="Normal 2 3 2" xfId="845" xr:uid="{1C6E8C06-0EF5-4113-8134-695374D08CC4}"/>
    <cellStyle name="Normal 2 4" xfId="907" xr:uid="{D36D1F42-635B-4BD2-84B2-9EBC4A7EED5D}"/>
    <cellStyle name="Normal 2 5" xfId="988" xr:uid="{D033DF45-E243-4C4E-909B-107282636F84}"/>
    <cellStyle name="Normal 2 6" xfId="832" xr:uid="{23B56480-0D4A-4CC8-8657-30162368A321}"/>
    <cellStyle name="Normal 2 7" xfId="1479" xr:uid="{005ED360-BDE8-4610-AC9B-228002547473}"/>
    <cellStyle name="Normal 2 8" xfId="823" xr:uid="{BCEEDEC5-6255-4132-B848-DFF1D255206B}"/>
    <cellStyle name="Normal 2 9" xfId="821" xr:uid="{B11A4045-0AD4-4F6E-BBE3-004E9BAE864C}"/>
    <cellStyle name="Normal 3" xfId="50" xr:uid="{B24B9547-CE65-4B17-91FE-EB7A7558E5CC}"/>
    <cellStyle name="Normal 3 2" xfId="279" xr:uid="{F2AD0A29-8DD5-4149-8EE2-4377A91B9E25}"/>
    <cellStyle name="Normal 3 2 2" xfId="557" xr:uid="{A938FF45-FD86-48A0-A414-8C600A916630}"/>
    <cellStyle name="Normal 3 2 2 2" xfId="946" xr:uid="{D75BFB41-08C5-4EDF-A665-92114AD6C982}"/>
    <cellStyle name="Normal 3 3" xfId="556" xr:uid="{A8543789-CD91-4E6A-95A9-F1E96884B98F}"/>
    <cellStyle name="Normal 3 3 2" xfId="813" xr:uid="{9F7568DA-18B0-47D5-BC0D-87B5A23BCF4E}"/>
    <cellStyle name="Normal 3 3 3" xfId="945" xr:uid="{C10FB93D-4768-49CD-92DF-70FD9918C746}"/>
    <cellStyle name="Normal 3 4" xfId="99" xr:uid="{055C7B1C-1303-460D-B88B-FA395A1F5444}"/>
    <cellStyle name="Normal 3 4 2" xfId="1261" xr:uid="{46324C27-5E42-451F-A319-7A86E832E931}"/>
    <cellStyle name="Normal 3 5" xfId="838" xr:uid="{E3289B16-17D9-4B2B-80E1-AE7D7AEEE8EF}"/>
    <cellStyle name="Normal 3 6" xfId="824" xr:uid="{11B7FA6F-F32E-47F9-8D35-DAC25D232335}"/>
    <cellStyle name="Normal 4" xfId="55" xr:uid="{D38E87B8-19A8-430B-A939-DE78026B0549}"/>
    <cellStyle name="Normal 4 2" xfId="96" xr:uid="{9CC17BB3-C464-4BF4-9FF5-C7CB36126EFC}"/>
    <cellStyle name="Normal 4 2 2" xfId="842" xr:uid="{0BF24AB0-338F-48B6-AB45-096047A47326}"/>
    <cellStyle name="Normal 4 2 3" xfId="1161" xr:uid="{084758D1-53B2-453D-AF68-1AE63F1D1925}"/>
    <cellStyle name="Normal 4 2 4" xfId="1282" xr:uid="{E9F57FD1-28BB-470D-BFA5-E207A3910E59}"/>
    <cellStyle name="Normal 4 2 5" xfId="948" xr:uid="{C45C7EDF-FD00-4765-BCE1-B303E5928B90}"/>
    <cellStyle name="Normal 4 3" xfId="947" xr:uid="{0C98E2E5-DC40-4F56-80CE-E06F323AA855}"/>
    <cellStyle name="Normal 4 4" xfId="825" xr:uid="{33EF42FF-3679-4780-9A90-C99239DF27B7}"/>
    <cellStyle name="Normal 4 5" xfId="280" xr:uid="{5DD893EE-68ED-4AF2-B3F8-2B2C495F0242}"/>
    <cellStyle name="Normal 5" xfId="548" xr:uid="{CE88561D-E2D9-4119-B65C-6D31043BE726}"/>
    <cellStyle name="Normal 5 2" xfId="633" xr:uid="{DB253B53-75EB-45B6-AFA4-634E7D8C713E}"/>
    <cellStyle name="Normal 5 2 2" xfId="1027" xr:uid="{FF622A9C-6E45-44F9-809B-1AD1E47E34B6}"/>
    <cellStyle name="Normal 5 3" xfId="1103" xr:uid="{63643A84-9F02-4860-AE31-6A1670AC7383}"/>
    <cellStyle name="Normal 5 4" xfId="1151" xr:uid="{41DBEC6B-E6FB-47C9-8332-DF30C25E1BDF}"/>
    <cellStyle name="Normal 5 4 2" xfId="1448" xr:uid="{0A453344-E386-4438-B356-CA9F7ABEED3A}"/>
    <cellStyle name="Normal 5 5" xfId="1458" xr:uid="{C90CFC4F-380C-4111-9EAD-19E8112A9BA1}"/>
    <cellStyle name="Normal 5 6" xfId="949" xr:uid="{0609A689-4B8B-41ED-AB1F-7DDCBAE07AE7}"/>
    <cellStyle name="Normal 6" xfId="97" xr:uid="{16667968-0B2D-428E-9456-D6620729033E}"/>
    <cellStyle name="Normal 6 2" xfId="634" xr:uid="{B3F8654F-7BEF-472F-AA6C-CAAA9F00A5A5}"/>
    <cellStyle name="Normal 6 2 2" xfId="950" xr:uid="{28588870-0D65-439F-941D-5404F10BE4C5}"/>
    <cellStyle name="Normal 7" xfId="810" xr:uid="{747917AF-82BF-45C7-9963-30809046BE46}"/>
    <cellStyle name="Normal 7 2" xfId="951" xr:uid="{A4F2D475-680F-40F9-81B0-19A61AAC4D67}"/>
    <cellStyle name="Normal 8" xfId="814" xr:uid="{3FDA5342-0A48-4C14-9E76-231CDCEA7107}"/>
    <cellStyle name="Normal 8 2" xfId="1475" xr:uid="{FACF6B0E-D77A-4C5A-BF01-04081A32AEAC}"/>
    <cellStyle name="Normal 8 2 2" xfId="2037" xr:uid="{8FE805D7-8E84-453E-BA45-D215C4D133D4}"/>
    <cellStyle name="Normal 8 3" xfId="2043" xr:uid="{A26E9A71-86EA-4FDA-9FFB-E7E672F9EE94}"/>
    <cellStyle name="Normal 9" xfId="1477" xr:uid="{9113D0CC-B553-4B36-910F-D9B2576D774C}"/>
    <cellStyle name="Normal 9 2" xfId="2036" xr:uid="{D5EC565D-C81B-48E3-88A1-A4AD48281E8D}"/>
    <cellStyle name="num_note" xfId="281" xr:uid="{0378C828-BCB8-4690-90C3-E9851CF4ECD7}"/>
    <cellStyle name="Pourcentage" xfId="1" builtinId="5"/>
    <cellStyle name="Pourcentage 2" xfId="49" xr:uid="{794F0002-39AB-4B7F-8CD7-C5FF30464BFB}"/>
    <cellStyle name="Pourcentage 2 2" xfId="635" xr:uid="{BDC93BF8-D07F-41A7-B7EE-403780F4CEC4}"/>
    <cellStyle name="Pourcentage 2 2 2" xfId="996" xr:uid="{701908A5-3D5E-4C51-A550-A53AC237C614}"/>
    <cellStyle name="Pourcentage 2 3" xfId="1481" xr:uid="{9F734A6F-8350-4B7E-8188-D8310AC41106}"/>
    <cellStyle name="Pourcentage 2 4" xfId="841" xr:uid="{7E181A54-6ECA-4F40-B2AB-DC1EA74ACE12}"/>
    <cellStyle name="Pourcentage 3" xfId="51" xr:uid="{493DD813-9D61-41E9-8E53-38062055B55D}"/>
    <cellStyle name="Pourcentage 3 2" xfId="636" xr:uid="{88226990-78C5-49DD-A23C-3E5FE8A6528C}"/>
    <cellStyle name="Pourcentage 3 3" xfId="840" xr:uid="{755BAA2F-808E-4BE1-9C8E-91C36740816A}"/>
    <cellStyle name="Pourcentage 4" xfId="53" xr:uid="{9CD6532D-3CAB-4717-A5B3-1C1CC3942F74}"/>
    <cellStyle name="Pourcentage 4 2" xfId="839" xr:uid="{D9F743DD-CF7C-48E1-9004-5C2ADD826892}"/>
    <cellStyle name="Pourcentage 5" xfId="987" xr:uid="{EF4E5BC9-98CD-4A22-A196-F6D93B02BFF0}"/>
    <cellStyle name="RATP tableau" xfId="835" xr:uid="{C1BA440F-9534-46DE-9C39-3071A37EA2FD}"/>
    <cellStyle name="RATP tableau intitule 2" xfId="836" xr:uid="{AC2F99D4-433F-40ED-B054-6AB031E85441}"/>
    <cellStyle name="RATP tableau intitule 2 2" xfId="1029" xr:uid="{AACE2D7A-EFE7-4101-A30C-2FF9C8C9C93E}"/>
    <cellStyle name="RATP tableau titre" xfId="837" xr:uid="{AB881BA1-226E-4F8E-8286-C7F61F579BE5}"/>
    <cellStyle name="RATP tableau titre 2" xfId="1030" xr:uid="{CFC9480C-9195-45A8-8E8A-9774013203BE}"/>
    <cellStyle name="Résultat" xfId="637" xr:uid="{FA12C51B-0D0C-46C3-B168-927A38E99C8B}"/>
    <cellStyle name="Résultat2" xfId="638" xr:uid="{6A07EC6B-B1AD-403B-8633-884A096BDA0B}"/>
    <cellStyle name="Satisfaisant" xfId="61" builtinId="26" customBuiltin="1"/>
    <cellStyle name="Satisfaisant 2" xfId="38" xr:uid="{D92D1EA4-51F6-48F3-B27E-6546A9FF28A5}"/>
    <cellStyle name="Satisfaisant 2 2" xfId="282" xr:uid="{306B1405-5A96-40C7-8D1B-300A626D007A}"/>
    <cellStyle name="Sortie" xfId="65" builtinId="21" customBuiltin="1"/>
    <cellStyle name="Sortie 2" xfId="39" xr:uid="{6FABB480-6D69-4C78-8B43-B672A7748FE5}"/>
    <cellStyle name="Sortie 2 2" xfId="283" xr:uid="{E1CDB738-F4DB-4538-BFF7-945AE8618860}"/>
    <cellStyle name="Sortie 2 2 2" xfId="2080" xr:uid="{A02CA547-1485-4899-B909-277D05C3694D}"/>
    <cellStyle name="Sortie 2 2 3" xfId="2178" xr:uid="{FFDECF53-6946-4A8E-B146-6767D3C18284}"/>
    <cellStyle name="Sortie 2 3" xfId="1811" xr:uid="{B9D886ED-A50D-41F6-91A7-CEA77C1544DD}"/>
    <cellStyle name="Sortie 2 3 2" xfId="2344" xr:uid="{EA91F038-C3EA-405E-ACC1-D93F5686A295}"/>
    <cellStyle name="Sortie 2 3 3" xfId="2607" xr:uid="{CC7194DB-2E87-4493-9148-4D1A37D452E8}"/>
    <cellStyle name="Sortie 2 4" xfId="115" xr:uid="{452F10EF-6914-41BD-AB4D-7ED620B80795}"/>
    <cellStyle name="Sortie 2 5" xfId="108" xr:uid="{B1F5A1BD-8BB5-4188-8785-6DA7CFD089DB}"/>
    <cellStyle name="source" xfId="284" xr:uid="{12C3D868-8F1B-464C-8FC3-AB8EB97295A2}"/>
    <cellStyle name="tableau | cellule | (normal) | decimal 1" xfId="285" xr:uid="{CB984412-E17D-44C7-8D64-AF2EFB9CE6AD}"/>
    <cellStyle name="tableau | cellule | (normal) | decimal 1 2" xfId="286" xr:uid="{E632A424-5D53-4BFF-850C-A23F0CA98265}"/>
    <cellStyle name="tableau | cellule | (normal) | decimal 1 2 2" xfId="1813" xr:uid="{5A10BED1-64DF-47B6-84F8-D714B359511D}"/>
    <cellStyle name="tableau | cellule | (normal) | decimal 1 2 2 2" xfId="2346" xr:uid="{D839B88B-A195-42C1-98C9-6A642802F861}"/>
    <cellStyle name="tableau | cellule | (normal) | decimal 1 2 2 3" xfId="2609" xr:uid="{CF3FEE56-4FBC-4399-916D-F038563AA178}"/>
    <cellStyle name="tableau | cellule | (normal) | decimal 1 2 3" xfId="2082" xr:uid="{14B034DD-EA2F-472D-9494-B6604B27CAD1}"/>
    <cellStyle name="tableau | cellule | (normal) | decimal 1 3" xfId="287" xr:uid="{C63875D1-F602-4211-A27B-4759AF969431}"/>
    <cellStyle name="tableau | cellule | (normal) | decimal 1 3 2" xfId="1814" xr:uid="{D3E31CCD-CB92-4BFB-AE40-D808AFBC6640}"/>
    <cellStyle name="tableau | cellule | (normal) | decimal 1 3 2 2" xfId="2347" xr:uid="{C99ACBF9-9E81-47C1-AE47-CEE31902CDED}"/>
    <cellStyle name="tableau | cellule | (normal) | decimal 1 3 2 3" xfId="2610" xr:uid="{65C82372-62DB-48AF-8CD0-CFAC097545C8}"/>
    <cellStyle name="tableau | cellule | (normal) | decimal 1 3 3" xfId="2083" xr:uid="{41FF8E67-E690-478D-B4E0-4F808E34CC50}"/>
    <cellStyle name="tableau | cellule | (normal) | decimal 1 4" xfId="639" xr:uid="{AF1C2DC0-F062-4F23-8B59-5EDF2CB64914}"/>
    <cellStyle name="tableau | cellule | (normal) | decimal 1 5" xfId="1812" xr:uid="{6494D80F-ED9C-4E94-8E18-EB8EB46D5807}"/>
    <cellStyle name="tableau | cellule | (normal) | decimal 1 5 2" xfId="2345" xr:uid="{2429D009-A514-4E16-BA8D-0F9CA0555777}"/>
    <cellStyle name="tableau | cellule | (normal) | decimal 1 5 3" xfId="2608" xr:uid="{9B4B45F4-48D5-41A1-AB35-80AFAE4B9A13}"/>
    <cellStyle name="tableau | cellule | (normal) | decimal 1 6" xfId="2081" xr:uid="{E07265F2-4030-4A14-B96E-D4780121D0B5}"/>
    <cellStyle name="tableau | cellule | (normal) | decimal 1_A5.2-c" xfId="640" xr:uid="{8AC6C386-9D82-4989-8936-7D517DB25F28}"/>
    <cellStyle name="tableau | cellule | (normal) | decimal 2" xfId="288" xr:uid="{8F48182F-4FA9-4247-BB72-A511CAD3E68E}"/>
    <cellStyle name="tableau | cellule | (normal) | decimal 2 2" xfId="289" xr:uid="{30CD42D1-9201-41C3-B10A-219E7D89955B}"/>
    <cellStyle name="tableau | cellule | (normal) | decimal 2 2 2" xfId="1816" xr:uid="{00DF7B61-2079-4F18-87D6-E14851EE912F}"/>
    <cellStyle name="tableau | cellule | (normal) | decimal 2 2 2 2" xfId="2349" xr:uid="{FC7E09A1-94FD-47B9-B697-D7477C4A1EB3}"/>
    <cellStyle name="tableau | cellule | (normal) | decimal 2 2 2 3" xfId="2612" xr:uid="{37506BD7-641B-4211-9FCF-E9B0D6166814}"/>
    <cellStyle name="tableau | cellule | (normal) | decimal 2 2 3" xfId="2085" xr:uid="{134E49BA-9B59-43DC-A579-9CF53124C91C}"/>
    <cellStyle name="tableau | cellule | (normal) | decimal 2 3" xfId="290" xr:uid="{B0EEFBA9-5D77-4BA7-AAEA-FF0869FC0206}"/>
    <cellStyle name="tableau | cellule | (normal) | decimal 2 3 2" xfId="1817" xr:uid="{67DD12A4-6259-4306-A708-0723C8BEA90E}"/>
    <cellStyle name="tableau | cellule | (normal) | decimal 2 3 2 2" xfId="2350" xr:uid="{C62B78A1-E6E8-4944-897E-A6F72909FA73}"/>
    <cellStyle name="tableau | cellule | (normal) | decimal 2 3 2 3" xfId="2613" xr:uid="{64134186-DDDD-41F0-A784-13B3ECAB6E06}"/>
    <cellStyle name="tableau | cellule | (normal) | decimal 2 3 3" xfId="2086" xr:uid="{FD033E89-73BD-46CF-9DC7-573C3FAE078D}"/>
    <cellStyle name="tableau | cellule | (normal) | decimal 2 4" xfId="641" xr:uid="{FF82E487-1E93-42B9-A304-27D6C31A39A9}"/>
    <cellStyle name="tableau | cellule | (normal) | decimal 2 5" xfId="1815" xr:uid="{3A13F7C0-1967-426F-BCBA-390B75D4E6EB}"/>
    <cellStyle name="tableau | cellule | (normal) | decimal 2 5 2" xfId="2348" xr:uid="{F485FA31-56C2-46C4-82FD-D35A131C261F}"/>
    <cellStyle name="tableau | cellule | (normal) | decimal 2 5 3" xfId="2611" xr:uid="{A20410BC-DEBB-4EF6-BD12-9F2B61DBB7D9}"/>
    <cellStyle name="tableau | cellule | (normal) | decimal 2 6" xfId="2084" xr:uid="{C40CF8B4-45D3-4CFD-945E-F1BFFEA38A07}"/>
    <cellStyle name="tableau | cellule | (normal) | decimal 2_A5.2-c" xfId="642" xr:uid="{91572FBE-A26E-40AE-9686-5468A63B8592}"/>
    <cellStyle name="tableau | cellule | (normal) | decimal 3" xfId="291" xr:uid="{90ACE6D9-9B26-47D9-8E16-A1F7752207BD}"/>
    <cellStyle name="tableau | cellule | (normal) | decimal 3 2" xfId="292" xr:uid="{6DAD7DCC-E3B6-4C1C-A205-CF4FF24F2BC2}"/>
    <cellStyle name="tableau | cellule | (normal) | decimal 3 2 2" xfId="1819" xr:uid="{74E43F4F-0D66-413A-8F99-583FE0E8212E}"/>
    <cellStyle name="tableau | cellule | (normal) | decimal 3 2 2 2" xfId="2352" xr:uid="{01C67E6B-A328-4330-95BB-F9AF40A1FBD3}"/>
    <cellStyle name="tableau | cellule | (normal) | decimal 3 2 2 3" xfId="2615" xr:uid="{F0C6FF65-7036-4873-A715-673117E566CE}"/>
    <cellStyle name="tableau | cellule | (normal) | decimal 3 2 3" xfId="2088" xr:uid="{48A05CA1-3BA2-409D-AAF9-D46F928EF1B1}"/>
    <cellStyle name="tableau | cellule | (normal) | decimal 3 3" xfId="293" xr:uid="{D54939AF-4311-459E-9B3F-F745A9474F89}"/>
    <cellStyle name="tableau | cellule | (normal) | decimal 3 3 2" xfId="1820" xr:uid="{3888D196-4BB7-46B9-A186-85B1A3EA9D3B}"/>
    <cellStyle name="tableau | cellule | (normal) | decimal 3 3 2 2" xfId="2353" xr:uid="{EF650B4A-BF1D-4573-BACA-C6F2E2035CEE}"/>
    <cellStyle name="tableau | cellule | (normal) | decimal 3 3 2 3" xfId="2616" xr:uid="{75A64B19-9705-4325-A9A3-6FD5E6860153}"/>
    <cellStyle name="tableau | cellule | (normal) | decimal 3 3 3" xfId="2089" xr:uid="{3AE057ED-E3A1-4D11-8639-5AED61FFA5C6}"/>
    <cellStyle name="tableau | cellule | (normal) | decimal 3 4" xfId="643" xr:uid="{2767CC79-47B0-4449-ACFA-B6A54306A8ED}"/>
    <cellStyle name="tableau | cellule | (normal) | decimal 3 5" xfId="1818" xr:uid="{248655D9-416E-4B93-8E4F-8AD5E372CD8F}"/>
    <cellStyle name="tableau | cellule | (normal) | decimal 3 5 2" xfId="2351" xr:uid="{ECB346F1-5EDC-43D3-8508-FDDAE009BD3C}"/>
    <cellStyle name="tableau | cellule | (normal) | decimal 3 5 3" xfId="2614" xr:uid="{544EE947-3AA3-4039-A5F9-BD027E7EBF1D}"/>
    <cellStyle name="tableau | cellule | (normal) | decimal 3 6" xfId="2087" xr:uid="{954C1B39-F76E-4916-AEFA-19460F60DBD9}"/>
    <cellStyle name="tableau | cellule | (normal) | decimal 3_A5.2-c" xfId="644" xr:uid="{5744883C-2181-45B9-961B-CDD4953EF634}"/>
    <cellStyle name="tableau | cellule | (normal) | decimal 4" xfId="294" xr:uid="{5A3B095C-DB35-4907-83CF-11CC8C4B153C}"/>
    <cellStyle name="tableau | cellule | (normal) | decimal 4 2" xfId="295" xr:uid="{0114792F-90C0-4158-B8DB-2AB3EEAE0B4C}"/>
    <cellStyle name="tableau | cellule | (normal) | decimal 4 2 2" xfId="1822" xr:uid="{0E9ABE29-E468-4736-803D-8D088E3A9BCE}"/>
    <cellStyle name="tableau | cellule | (normal) | decimal 4 2 2 2" xfId="2355" xr:uid="{8584A458-709F-43D4-986B-3E848C93C909}"/>
    <cellStyle name="tableau | cellule | (normal) | decimal 4 2 2 3" xfId="2618" xr:uid="{519D63AC-C41F-4AE7-8115-FA9A951867DE}"/>
    <cellStyle name="tableau | cellule | (normal) | decimal 4 2 3" xfId="2091" xr:uid="{1BBB9F6F-7F3B-4E14-9C41-9925D0E30132}"/>
    <cellStyle name="tableau | cellule | (normal) | decimal 4 3" xfId="296" xr:uid="{51249A04-A0F0-4B4E-A73B-A6C7EC5138A3}"/>
    <cellStyle name="tableau | cellule | (normal) | decimal 4 3 2" xfId="1823" xr:uid="{8988412D-96FF-4502-B8FD-0AD7B1422B60}"/>
    <cellStyle name="tableau | cellule | (normal) | decimal 4 3 2 2" xfId="2356" xr:uid="{1CAA4029-FF20-4B5B-9D6F-D9A5F9AE4967}"/>
    <cellStyle name="tableau | cellule | (normal) | decimal 4 3 2 3" xfId="2619" xr:uid="{44B0ED53-6257-4697-A980-1668BC6115F7}"/>
    <cellStyle name="tableau | cellule | (normal) | decimal 4 3 3" xfId="2092" xr:uid="{25CC1370-A2C5-49BB-B8B0-D43C7EA8A704}"/>
    <cellStyle name="tableau | cellule | (normal) | decimal 4 4" xfId="645" xr:uid="{CAAD781D-4E71-4E26-926E-353700E54456}"/>
    <cellStyle name="tableau | cellule | (normal) | decimal 4 5" xfId="1821" xr:uid="{8AFBB289-6AB1-4A18-9509-D27C9ACEDC66}"/>
    <cellStyle name="tableau | cellule | (normal) | decimal 4 5 2" xfId="2354" xr:uid="{B20A276A-1990-4666-996B-94911C952ABA}"/>
    <cellStyle name="tableau | cellule | (normal) | decimal 4 5 3" xfId="2617" xr:uid="{0188E07A-42DA-46FE-BCCD-2BEBEABD3D23}"/>
    <cellStyle name="tableau | cellule | (normal) | decimal 4 6" xfId="2090" xr:uid="{D119FF06-9F25-42F7-9ADB-35455D32BB47}"/>
    <cellStyle name="tableau | cellule | (normal) | decimal 4_A5.2-c" xfId="646" xr:uid="{66FF31A8-6E66-433F-8CF1-152CCE185180}"/>
    <cellStyle name="tableau | cellule | (normal) | entier" xfId="297" xr:uid="{DB0CC451-E732-4BA2-9C04-66809AFACF24}"/>
    <cellStyle name="tableau | cellule | (normal) | entier 2" xfId="298" xr:uid="{D3E7CF8C-FB84-4EC4-B606-2F5F503C6F91}"/>
    <cellStyle name="tableau | cellule | (normal) | entier 2 2" xfId="1825" xr:uid="{E53D7363-58AE-45D3-BEDE-10A511999A3A}"/>
    <cellStyle name="tableau | cellule | (normal) | entier 2 2 2" xfId="2358" xr:uid="{C24007DF-6ADA-4A39-AEB7-ACBC66B72C4D}"/>
    <cellStyle name="tableau | cellule | (normal) | entier 2 2 3" xfId="2621" xr:uid="{BEA94823-5C4C-4ABC-82DA-2DAD51FF2C9F}"/>
    <cellStyle name="tableau | cellule | (normal) | entier 2 3" xfId="2094" xr:uid="{09CBA867-74D5-4626-BCFE-920409143C16}"/>
    <cellStyle name="tableau | cellule | (normal) | entier 3" xfId="299" xr:uid="{1F1B208E-E995-4DCB-AF4C-C85AB58DC4AE}"/>
    <cellStyle name="tableau | cellule | (normal) | entier 3 2" xfId="1826" xr:uid="{5A2A85C5-46E1-448F-82DD-FFB250224D7C}"/>
    <cellStyle name="tableau | cellule | (normal) | entier 3 2 2" xfId="2359" xr:uid="{DF37FC38-791E-4A62-ACAF-AC3E3BD0EE29}"/>
    <cellStyle name="tableau | cellule | (normal) | entier 3 2 3" xfId="2622" xr:uid="{92214C4E-BD8A-42BB-B590-334A836EB750}"/>
    <cellStyle name="tableau | cellule | (normal) | entier 3 3" xfId="2095" xr:uid="{C04992B2-F342-4F04-8D64-EB7628A83005}"/>
    <cellStyle name="tableau | cellule | (normal) | entier 4" xfId="647" xr:uid="{BEE5E67A-5286-442D-9F1E-39525D7284CE}"/>
    <cellStyle name="tableau | cellule | (normal) | entier 5" xfId="1824" xr:uid="{88CD0310-00F1-4072-8BF3-E5277AB1873D}"/>
    <cellStyle name="tableau | cellule | (normal) | entier 5 2" xfId="2357" xr:uid="{64FE6315-BE41-487B-B4A0-CDD06625AF8E}"/>
    <cellStyle name="tableau | cellule | (normal) | entier 5 3" xfId="2620" xr:uid="{EF339205-B8FC-4B41-8DEC-28901F55A9A8}"/>
    <cellStyle name="tableau | cellule | (normal) | entier 6" xfId="2093" xr:uid="{8BD335AF-2DC7-4D6E-B362-C23AAEA0CC8A}"/>
    <cellStyle name="tableau | cellule | (normal) | entier_A5.2-c" xfId="648" xr:uid="{5E52EE81-4898-43BD-8ECD-790D2A42F980}"/>
    <cellStyle name="tableau | cellule | (normal) | euro | decimal 1" xfId="300" xr:uid="{7DE916B2-8659-4FDF-8BAD-3C52C564DED9}"/>
    <cellStyle name="tableau | cellule | (normal) | euro | decimal 1 2" xfId="301" xr:uid="{A5C3EFC6-5763-42F3-BB21-B61B0CF93792}"/>
    <cellStyle name="tableau | cellule | (normal) | euro | decimal 1 2 2" xfId="1828" xr:uid="{11CD6270-0B4E-4710-A46B-077EAC410174}"/>
    <cellStyle name="tableau | cellule | (normal) | euro | decimal 1 2 2 2" xfId="2361" xr:uid="{8D2DC2F2-DF83-44D2-A995-B9D57A05CE19}"/>
    <cellStyle name="tableau | cellule | (normal) | euro | decimal 1 2 2 3" xfId="2624" xr:uid="{C63DA7B3-CA65-4B85-B618-353476F57904}"/>
    <cellStyle name="tableau | cellule | (normal) | euro | decimal 1 2 3" xfId="2097" xr:uid="{C9EA25C8-E7CA-4706-AB39-1AA73B3006F9}"/>
    <cellStyle name="tableau | cellule | (normal) | euro | decimal 1 3" xfId="302" xr:uid="{511DC004-CCE4-46ED-B238-4ED53DC21F6A}"/>
    <cellStyle name="tableau | cellule | (normal) | euro | decimal 1 3 2" xfId="1829" xr:uid="{C421D8EA-42C3-4802-8887-6319015FA48C}"/>
    <cellStyle name="tableau | cellule | (normal) | euro | decimal 1 3 2 2" xfId="2362" xr:uid="{E73D2C90-842A-48EB-AE77-52F2832BF1F9}"/>
    <cellStyle name="tableau | cellule | (normal) | euro | decimal 1 3 2 3" xfId="2625" xr:uid="{97F53A77-FD9A-456F-A13C-8F7EB5269C70}"/>
    <cellStyle name="tableau | cellule | (normal) | euro | decimal 1 3 3" xfId="2098" xr:uid="{2DE42F15-611D-4365-B900-1F77A7FEF1E1}"/>
    <cellStyle name="tableau | cellule | (normal) | euro | decimal 1 4" xfId="649" xr:uid="{03587FB5-58F2-473D-8FF9-AE68BD908F74}"/>
    <cellStyle name="tableau | cellule | (normal) | euro | decimal 1 5" xfId="1827" xr:uid="{DB777A90-77CA-4009-9991-605242F2085B}"/>
    <cellStyle name="tableau | cellule | (normal) | euro | decimal 1 5 2" xfId="2360" xr:uid="{E9EE6862-AC06-45FB-8C3D-4ED1A51BD60C}"/>
    <cellStyle name="tableau | cellule | (normal) | euro | decimal 1 5 3" xfId="2623" xr:uid="{68785F75-4101-436A-8705-F7C5EEE2566B}"/>
    <cellStyle name="tableau | cellule | (normal) | euro | decimal 1 6" xfId="2096" xr:uid="{4C28A02D-3D4A-4D43-ADBD-721A054CEA5A}"/>
    <cellStyle name="tableau | cellule | (normal) | euro | decimal 1_A5.2-c" xfId="650" xr:uid="{D498BA40-A4D7-4AEB-BD65-316566BD24A2}"/>
    <cellStyle name="tableau | cellule | (normal) | euro | decimal 2" xfId="303" xr:uid="{B2A4E039-5F7F-4DDD-B890-CA70D7EAD101}"/>
    <cellStyle name="tableau | cellule | (normal) | euro | decimal 2 2" xfId="304" xr:uid="{E4FE4871-B4A7-411F-AFC7-9F971900954A}"/>
    <cellStyle name="tableau | cellule | (normal) | euro | decimal 2 2 2" xfId="1831" xr:uid="{DEB17614-4DC5-4401-B6AE-929952AA32CC}"/>
    <cellStyle name="tableau | cellule | (normal) | euro | decimal 2 2 2 2" xfId="2364" xr:uid="{2516283B-A8E5-4AF4-B1CB-0359428510EA}"/>
    <cellStyle name="tableau | cellule | (normal) | euro | decimal 2 2 2 3" xfId="2627" xr:uid="{FFDA8782-E2F5-494E-89C6-6A2FA71B5316}"/>
    <cellStyle name="tableau | cellule | (normal) | euro | decimal 2 2 3" xfId="2100" xr:uid="{23D49793-7714-4065-B9FB-2A5DAAFE0F60}"/>
    <cellStyle name="tableau | cellule | (normal) | euro | decimal 2 3" xfId="305" xr:uid="{C373E7A0-1657-4B0D-880E-5DF9C4A1E276}"/>
    <cellStyle name="tableau | cellule | (normal) | euro | decimal 2 3 2" xfId="1832" xr:uid="{826CF3B8-0455-4FDF-857A-519C2A0B21A1}"/>
    <cellStyle name="tableau | cellule | (normal) | euro | decimal 2 3 2 2" xfId="2365" xr:uid="{30896875-CEE9-41E2-A924-DE62B517A1C3}"/>
    <cellStyle name="tableau | cellule | (normal) | euro | decimal 2 3 2 3" xfId="2628" xr:uid="{6B15C0BE-273A-43B0-8C33-F21633B5E342}"/>
    <cellStyle name="tableau | cellule | (normal) | euro | decimal 2 3 3" xfId="2101" xr:uid="{A2539EF6-0D88-410D-AAE3-CAE67AB85A8F}"/>
    <cellStyle name="tableau | cellule | (normal) | euro | decimal 2 4" xfId="651" xr:uid="{F17D8D1C-9201-4751-8FC7-F107552035DE}"/>
    <cellStyle name="tableau | cellule | (normal) | euro | decimal 2 5" xfId="1830" xr:uid="{190DE092-D73E-4685-8490-D8CF4B63C048}"/>
    <cellStyle name="tableau | cellule | (normal) | euro | decimal 2 5 2" xfId="2363" xr:uid="{2247E376-B933-4EB2-ACD5-494E654CABA3}"/>
    <cellStyle name="tableau | cellule | (normal) | euro | decimal 2 5 3" xfId="2626" xr:uid="{865CAA49-C52A-4667-8417-BFB4626A764F}"/>
    <cellStyle name="tableau | cellule | (normal) | euro | decimal 2 6" xfId="2099" xr:uid="{71BE2801-5A78-49BC-9F71-FB7B70F5209F}"/>
    <cellStyle name="tableau | cellule | (normal) | euro | decimal 2_A5.2-c" xfId="652" xr:uid="{751C72C8-9106-4BE2-9B26-18C5EABD76ED}"/>
    <cellStyle name="tableau | cellule | (normal) | euro | entier" xfId="306" xr:uid="{63F08F61-EEE0-4D15-AA7C-951CE356CEDA}"/>
    <cellStyle name="tableau | cellule | (normal) | euro | entier 2" xfId="307" xr:uid="{A0437D76-752D-44AE-8148-A4E4D1DE9649}"/>
    <cellStyle name="tableau | cellule | (normal) | euro | entier 2 2" xfId="1834" xr:uid="{17B55591-423A-41EF-93BD-0A9889F9B14C}"/>
    <cellStyle name="tableau | cellule | (normal) | euro | entier 2 2 2" xfId="2367" xr:uid="{F6049CD4-E005-4891-A916-D10C1D0F07D1}"/>
    <cellStyle name="tableau | cellule | (normal) | euro | entier 2 2 3" xfId="2630" xr:uid="{2912B75A-5766-4CEB-AA0B-4EB918EB2C4B}"/>
    <cellStyle name="tableau | cellule | (normal) | euro | entier 2 3" xfId="2103" xr:uid="{2B45AD19-0235-47D4-A200-E9008D1F50D2}"/>
    <cellStyle name="tableau | cellule | (normal) | euro | entier 3" xfId="308" xr:uid="{1F93528D-A952-4E57-8577-993EA9C42ACE}"/>
    <cellStyle name="tableau | cellule | (normal) | euro | entier 3 2" xfId="1835" xr:uid="{7A4471E4-1A6C-4676-BB66-B72EB50B6C75}"/>
    <cellStyle name="tableau | cellule | (normal) | euro | entier 3 2 2" xfId="2368" xr:uid="{FD5C786F-FFAE-4A72-B20F-60C062CB7B4C}"/>
    <cellStyle name="tableau | cellule | (normal) | euro | entier 3 2 3" xfId="2631" xr:uid="{7C2FC7DE-740A-49B9-A6D9-285B85C5E333}"/>
    <cellStyle name="tableau | cellule | (normal) | euro | entier 3 3" xfId="2104" xr:uid="{34BD0153-66A1-4282-8C61-267C7B6CC8BF}"/>
    <cellStyle name="tableau | cellule | (normal) | euro | entier 4" xfId="653" xr:uid="{BA91027A-DED5-4386-AD30-C8DC2DA5A123}"/>
    <cellStyle name="tableau | cellule | (normal) | euro | entier 5" xfId="1833" xr:uid="{34364279-8F0F-4A36-89B0-33DBF5DA2DFE}"/>
    <cellStyle name="tableau | cellule | (normal) | euro | entier 5 2" xfId="2366" xr:uid="{C1ACFD2C-335F-4A64-837D-AF264595A5DC}"/>
    <cellStyle name="tableau | cellule | (normal) | euro | entier 5 3" xfId="2629" xr:uid="{FDA1CBC6-D7D6-41A3-A772-071B881B3135}"/>
    <cellStyle name="tableau | cellule | (normal) | euro | entier 6" xfId="2102" xr:uid="{656A4821-6190-4165-907D-556E1E63AA71}"/>
    <cellStyle name="tableau | cellule | (normal) | euro | entier_A5.2-c" xfId="654" xr:uid="{5973D00F-41DF-4B23-9442-286A007CAECA}"/>
    <cellStyle name="tableau | cellule | (normal) | franc | decimal 1" xfId="309" xr:uid="{89D8FD3D-C62A-4000-ABD1-047F14D9CC30}"/>
    <cellStyle name="tableau | cellule | (normal) | franc | decimal 1 2" xfId="310" xr:uid="{29946F8A-9E82-483E-B8DB-98EBCAFEEE75}"/>
    <cellStyle name="tableau | cellule | (normal) | franc | decimal 1 2 2" xfId="1837" xr:uid="{20204988-A115-4245-B799-1E8D1DF685AA}"/>
    <cellStyle name="tableau | cellule | (normal) | franc | decimal 1 2 2 2" xfId="2370" xr:uid="{808F02E4-229D-4556-841A-28DAF6F9A1B2}"/>
    <cellStyle name="tableau | cellule | (normal) | franc | decimal 1 2 2 3" xfId="2633" xr:uid="{92921DBC-A265-4185-97C6-B0582EDBCDE6}"/>
    <cellStyle name="tableau | cellule | (normal) | franc | decimal 1 2 3" xfId="2106" xr:uid="{DF32CE12-118A-43C5-8209-42DDAA13EB34}"/>
    <cellStyle name="tableau | cellule | (normal) | franc | decimal 1 3" xfId="311" xr:uid="{38A327C6-DF79-4E4B-AA80-89B0855E4060}"/>
    <cellStyle name="tableau | cellule | (normal) | franc | decimal 1 3 2" xfId="1838" xr:uid="{C244D875-CA62-4A28-B3F1-FA21C70C9485}"/>
    <cellStyle name="tableau | cellule | (normal) | franc | decimal 1 3 2 2" xfId="2371" xr:uid="{C33DAAB3-45FF-4891-B2AC-D1C8D67A1506}"/>
    <cellStyle name="tableau | cellule | (normal) | franc | decimal 1 3 2 3" xfId="2634" xr:uid="{F33581BA-51A6-4F68-BA76-D448ED52E5AA}"/>
    <cellStyle name="tableau | cellule | (normal) | franc | decimal 1 3 3" xfId="2107" xr:uid="{3ACC0347-6D73-4229-BA62-9337700E5050}"/>
    <cellStyle name="tableau | cellule | (normal) | franc | decimal 1 4" xfId="655" xr:uid="{1B2F9FBD-513B-4EED-9F6C-86272383406F}"/>
    <cellStyle name="tableau | cellule | (normal) | franc | decimal 1 5" xfId="1836" xr:uid="{0B6D7BBD-966D-42A6-B1D3-C06E4B90D6B3}"/>
    <cellStyle name="tableau | cellule | (normal) | franc | decimal 1 5 2" xfId="2369" xr:uid="{B244EB23-4902-480B-A5BC-08956296C394}"/>
    <cellStyle name="tableau | cellule | (normal) | franc | decimal 1 5 3" xfId="2632" xr:uid="{0A2AC7EA-5882-4555-B7BE-B305188E62F8}"/>
    <cellStyle name="tableau | cellule | (normal) | franc | decimal 1 6" xfId="2105" xr:uid="{A2166743-CF3A-4729-8F4F-DB4F92ABFF2F}"/>
    <cellStyle name="tableau | cellule | (normal) | franc | decimal 1_A5.2-c" xfId="656" xr:uid="{866473F0-9A3C-4920-BB71-B455254EC4F6}"/>
    <cellStyle name="tableau | cellule | (normal) | franc | decimal 2" xfId="312" xr:uid="{DF1A7182-5225-41B8-AFEC-9A2EB3DADBA9}"/>
    <cellStyle name="tableau | cellule | (normal) | franc | decimal 2 2" xfId="313" xr:uid="{5AF50E1F-8EBC-417A-8F3B-86AA7D4A2119}"/>
    <cellStyle name="tableau | cellule | (normal) | franc | decimal 2 2 2" xfId="1840" xr:uid="{1B26AD5E-57A3-41CD-AB7F-81982822CDB3}"/>
    <cellStyle name="tableau | cellule | (normal) | franc | decimal 2 2 2 2" xfId="2373" xr:uid="{BE5D364D-D789-4FF1-ACA9-FCDF544F2DAD}"/>
    <cellStyle name="tableau | cellule | (normal) | franc | decimal 2 2 2 3" xfId="2636" xr:uid="{C9C13BE1-03B8-4177-ABE2-A689515BA6E6}"/>
    <cellStyle name="tableau | cellule | (normal) | franc | decimal 2 2 3" xfId="2109" xr:uid="{1C232346-2037-4D4E-B12D-611F6A3B8785}"/>
    <cellStyle name="tableau | cellule | (normal) | franc | decimal 2 3" xfId="314" xr:uid="{2243A453-1116-470A-A65F-45D59941AAD8}"/>
    <cellStyle name="tableau | cellule | (normal) | franc | decimal 2 3 2" xfId="1841" xr:uid="{3A37AB92-B10F-4425-920A-D8C3750A7062}"/>
    <cellStyle name="tableau | cellule | (normal) | franc | decimal 2 3 2 2" xfId="2374" xr:uid="{9A54F576-3126-4184-9EDA-859FD7C742D7}"/>
    <cellStyle name="tableau | cellule | (normal) | franc | decimal 2 3 2 3" xfId="2637" xr:uid="{6B6CB909-506B-4F5C-A62A-5D30FF9A797E}"/>
    <cellStyle name="tableau | cellule | (normal) | franc | decimal 2 3 3" xfId="2110" xr:uid="{3AF49CA0-090A-46DF-B067-A1FDD666ECEC}"/>
    <cellStyle name="tableau | cellule | (normal) | franc | decimal 2 4" xfId="657" xr:uid="{4BD275AC-480A-4C80-B1AD-4D66C365DE25}"/>
    <cellStyle name="tableau | cellule | (normal) | franc | decimal 2 5" xfId="1839" xr:uid="{F6EEAA17-7523-4A13-BAE0-BA766B5F63F0}"/>
    <cellStyle name="tableau | cellule | (normal) | franc | decimal 2 5 2" xfId="2372" xr:uid="{7211193F-E000-4384-BC29-10F051C37F99}"/>
    <cellStyle name="tableau | cellule | (normal) | franc | decimal 2 5 3" xfId="2635" xr:uid="{6DB90A4A-9691-43CC-AA6C-7440F64D81F5}"/>
    <cellStyle name="tableau | cellule | (normal) | franc | decimal 2 6" xfId="2108" xr:uid="{DD651D51-3586-4ADE-A466-E72A7D3B83E9}"/>
    <cellStyle name="tableau | cellule | (normal) | franc | decimal 2_A5.2-c" xfId="658" xr:uid="{AF7E2C45-1B3C-4E9A-9E51-F028230BD78F}"/>
    <cellStyle name="tableau | cellule | (normal) | franc | entier" xfId="315" xr:uid="{8E24D83C-1966-4BF2-B2CB-64794A9AF6FC}"/>
    <cellStyle name="tableau | cellule | (normal) | franc | entier 2" xfId="316" xr:uid="{992A3535-D598-4956-BA63-AA25E4C0529E}"/>
    <cellStyle name="tableau | cellule | (normal) | franc | entier 2 2" xfId="1843" xr:uid="{0A22CEE3-CB63-45C5-A723-FFEA5730C968}"/>
    <cellStyle name="tableau | cellule | (normal) | franc | entier 2 2 2" xfId="2376" xr:uid="{C1475AD6-EE28-4CA6-B518-58BC304DDF7B}"/>
    <cellStyle name="tableau | cellule | (normal) | franc | entier 2 2 3" xfId="2639" xr:uid="{26D8AB17-2831-4BB0-820A-69A02635F9DE}"/>
    <cellStyle name="tableau | cellule | (normal) | franc | entier 2 3" xfId="2112" xr:uid="{CC657B58-A8F5-4AFF-81E9-6304B2DC552B}"/>
    <cellStyle name="tableau | cellule | (normal) | franc | entier 3" xfId="317" xr:uid="{3C886184-831C-4251-9293-280B66F5B2E5}"/>
    <cellStyle name="tableau | cellule | (normal) | franc | entier 3 2" xfId="1844" xr:uid="{E3F05035-611F-4EED-88BF-9F2365A082CB}"/>
    <cellStyle name="tableau | cellule | (normal) | franc | entier 3 2 2" xfId="2377" xr:uid="{0FF534B7-7EBB-40E6-9702-51102CD27374}"/>
    <cellStyle name="tableau | cellule | (normal) | franc | entier 3 2 3" xfId="2640" xr:uid="{740242C8-0737-42A1-A04C-0CC93E4C44E7}"/>
    <cellStyle name="tableau | cellule | (normal) | franc | entier 3 3" xfId="2113" xr:uid="{EA6EA208-CEDA-4282-A247-E53AEE93F667}"/>
    <cellStyle name="tableau | cellule | (normal) | franc | entier 4" xfId="659" xr:uid="{8896BF34-82EA-4D50-A8E1-BA36654F374F}"/>
    <cellStyle name="tableau | cellule | (normal) | franc | entier 5" xfId="1842" xr:uid="{1F9B66E3-3044-4DBB-9E3A-7F4A2B407643}"/>
    <cellStyle name="tableau | cellule | (normal) | franc | entier 5 2" xfId="2375" xr:uid="{C5FF4569-543C-4DB8-8600-0FE1087021EA}"/>
    <cellStyle name="tableau | cellule | (normal) | franc | entier 5 3" xfId="2638" xr:uid="{ABDFB189-2AE4-4D92-8694-0EF90052D4A5}"/>
    <cellStyle name="tableau | cellule | (normal) | franc | entier 6" xfId="2111" xr:uid="{B65AB914-7FEC-43A2-A180-8525F76F15C8}"/>
    <cellStyle name="tableau | cellule | (normal) | franc | entier_A5.2-c" xfId="660" xr:uid="{0ACC15D5-4969-44F6-92A3-679CBBD8E35A}"/>
    <cellStyle name="tableau | cellule | (normal) | pourcentage | decimal 1" xfId="318" xr:uid="{244885CB-0197-4D35-81B8-430FB5EA6C74}"/>
    <cellStyle name="tableau | cellule | (normal) | pourcentage | decimal 1 2" xfId="319" xr:uid="{F6273E28-A972-450C-9EF4-956E524E0D8B}"/>
    <cellStyle name="tableau | cellule | (normal) | pourcentage | decimal 1 2 2" xfId="1846" xr:uid="{40B3CC8B-79D8-4F7A-98CA-19460397FACF}"/>
    <cellStyle name="tableau | cellule | (normal) | pourcentage | decimal 1 2 2 2" xfId="2379" xr:uid="{B0EA1C45-2968-4EB1-8088-ED856C6CFD2C}"/>
    <cellStyle name="tableau | cellule | (normal) | pourcentage | decimal 1 2 2 3" xfId="2642" xr:uid="{93576732-BFE0-4899-B645-E16789834D8C}"/>
    <cellStyle name="tableau | cellule | (normal) | pourcentage | decimal 1 2 3" xfId="2115" xr:uid="{0F9E4994-52B8-47E9-A53E-13BB15ABFC24}"/>
    <cellStyle name="tableau | cellule | (normal) | pourcentage | decimal 1 3" xfId="320" xr:uid="{F62C051C-7065-4C07-A56D-D81D6FC7723D}"/>
    <cellStyle name="tableau | cellule | (normal) | pourcentage | decimal 1 3 2" xfId="1847" xr:uid="{30A49E35-D48D-432B-8245-B2562189C425}"/>
    <cellStyle name="tableau | cellule | (normal) | pourcentage | decimal 1 3 2 2" xfId="2380" xr:uid="{40753656-3C34-459D-94B9-769E1E918C4A}"/>
    <cellStyle name="tableau | cellule | (normal) | pourcentage | decimal 1 3 2 3" xfId="2643" xr:uid="{0E0EF6AC-B11D-41E9-8A03-A10C649D6E68}"/>
    <cellStyle name="tableau | cellule | (normal) | pourcentage | decimal 1 3 3" xfId="2116" xr:uid="{441B53F6-02B5-4AA7-9D83-0622EF3ADE75}"/>
    <cellStyle name="tableau | cellule | (normal) | pourcentage | decimal 1 4" xfId="661" xr:uid="{14FFC63C-B30E-42C4-BD41-40CF6A58A614}"/>
    <cellStyle name="tableau | cellule | (normal) | pourcentage | decimal 1 5" xfId="1845" xr:uid="{790F445E-175C-4EB6-8858-0996FECAC3DC}"/>
    <cellStyle name="tableau | cellule | (normal) | pourcentage | decimal 1 5 2" xfId="2378" xr:uid="{B9773280-44B1-49A7-8ABE-E51AC6ADFC88}"/>
    <cellStyle name="tableau | cellule | (normal) | pourcentage | decimal 1 5 3" xfId="2641" xr:uid="{53268CA7-3183-4D7D-A463-07759D880547}"/>
    <cellStyle name="tableau | cellule | (normal) | pourcentage | decimal 1 6" xfId="2114" xr:uid="{4BCDA38F-2400-4F79-AB36-47F8DDE74F46}"/>
    <cellStyle name="tableau | cellule | (normal) | pourcentage | decimal 1_A5.2-c" xfId="662" xr:uid="{0F6C1637-1ACB-443F-B37C-358BEF7D302B}"/>
    <cellStyle name="tableau | cellule | (normal) | pourcentage | decimal 2" xfId="321" xr:uid="{1A21D1EB-EFF6-4470-AED5-18B36457871D}"/>
    <cellStyle name="tableau | cellule | (normal) | pourcentage | decimal 2 2" xfId="322" xr:uid="{5F95E2EF-4121-4B0A-99B5-3B4E468843F0}"/>
    <cellStyle name="tableau | cellule | (normal) | pourcentage | decimal 2 2 2" xfId="1849" xr:uid="{CBD601CB-1E11-4F6F-A5E3-CFAC9AC8084B}"/>
    <cellStyle name="tableau | cellule | (normal) | pourcentage | decimal 2 2 2 2" xfId="2382" xr:uid="{8C98721F-8360-4627-B195-2D826284A117}"/>
    <cellStyle name="tableau | cellule | (normal) | pourcentage | decimal 2 2 2 3" xfId="2645" xr:uid="{F89AF475-8B26-4E29-9E3A-8444D260C426}"/>
    <cellStyle name="tableau | cellule | (normal) | pourcentage | decimal 2 2 3" xfId="2118" xr:uid="{4A9728EB-FD72-4672-8F30-7B1326412367}"/>
    <cellStyle name="tableau | cellule | (normal) | pourcentage | decimal 2 3" xfId="323" xr:uid="{FB7419D9-5497-4683-94EC-9E8666CD1B0E}"/>
    <cellStyle name="tableau | cellule | (normal) | pourcentage | decimal 2 3 2" xfId="1850" xr:uid="{F8A8435C-CA1F-4F86-BE13-A9C7AF99BB85}"/>
    <cellStyle name="tableau | cellule | (normal) | pourcentage | decimal 2 3 2 2" xfId="2383" xr:uid="{1701BB4C-E1B3-45AC-9440-3C0866A96942}"/>
    <cellStyle name="tableau | cellule | (normal) | pourcentage | decimal 2 3 2 3" xfId="2646" xr:uid="{8F2BF0B0-2361-4E30-B253-4473BC486AAC}"/>
    <cellStyle name="tableau | cellule | (normal) | pourcentage | decimal 2 3 3" xfId="2119" xr:uid="{D0387946-0107-41C5-BDDB-FA1D1AD86C3F}"/>
    <cellStyle name="tableau | cellule | (normal) | pourcentage | decimal 2 4" xfId="663" xr:uid="{DC7D8389-9FC3-4FFD-9C3A-F9DFBF15F18B}"/>
    <cellStyle name="tableau | cellule | (normal) | pourcentage | decimal 2 5" xfId="1848" xr:uid="{C7D85E0F-DDBB-4F58-A7F5-71924C50B44F}"/>
    <cellStyle name="tableau | cellule | (normal) | pourcentage | decimal 2 5 2" xfId="2381" xr:uid="{C70A7507-C70B-4A2D-B148-13FE1BAE1618}"/>
    <cellStyle name="tableau | cellule | (normal) | pourcentage | decimal 2 5 3" xfId="2644" xr:uid="{090F0D12-050C-44B6-B532-9BB69C552C77}"/>
    <cellStyle name="tableau | cellule | (normal) | pourcentage | decimal 2 6" xfId="2117" xr:uid="{58DD6017-30BB-4C9C-9354-59B3CD49259F}"/>
    <cellStyle name="tableau | cellule | (normal) | pourcentage | decimal 2_A5.2-c" xfId="664" xr:uid="{4C75AA3D-1AFC-4C4A-8BAE-6AD954C1BBB5}"/>
    <cellStyle name="tableau | cellule | (normal) | pourcentage | entier" xfId="324" xr:uid="{B349911D-7618-4CB3-8E98-322378129F34}"/>
    <cellStyle name="tableau | cellule | (normal) | pourcentage | entier 2" xfId="325" xr:uid="{D63C92DE-5A53-4205-B0AD-D052EE4530FA}"/>
    <cellStyle name="tableau | cellule | (normal) | pourcentage | entier 2 2" xfId="1852" xr:uid="{52BD4A43-9BFE-4CFF-A2FF-73E9EABC23A1}"/>
    <cellStyle name="tableau | cellule | (normal) | pourcentage | entier 2 2 2" xfId="2385" xr:uid="{49320C59-BD8E-4339-94FA-E9E3984DC03C}"/>
    <cellStyle name="tableau | cellule | (normal) | pourcentage | entier 2 2 3" xfId="2648" xr:uid="{B1E07900-DCBF-414F-BCEF-F1E9AF7A5E0E}"/>
    <cellStyle name="tableau | cellule | (normal) | pourcentage | entier 2 3" xfId="2121" xr:uid="{C160602A-5549-4E8F-8D74-C60492804E63}"/>
    <cellStyle name="tableau | cellule | (normal) | pourcentage | entier 3" xfId="326" xr:uid="{D3F243C0-A313-4233-BB43-490C279F517B}"/>
    <cellStyle name="tableau | cellule | (normal) | pourcentage | entier 3 2" xfId="1853" xr:uid="{41565D3A-4B92-49FA-BAD0-3DE7F9EA55B1}"/>
    <cellStyle name="tableau | cellule | (normal) | pourcentage | entier 3 2 2" xfId="2386" xr:uid="{DBEDD7DB-1654-492F-95B2-F97100A20691}"/>
    <cellStyle name="tableau | cellule | (normal) | pourcentage | entier 3 2 3" xfId="2649" xr:uid="{5E2E8B02-0126-4B0A-8E10-40DBBD8B5D40}"/>
    <cellStyle name="tableau | cellule | (normal) | pourcentage | entier 3 3" xfId="2122" xr:uid="{828799D3-4BA6-4C89-B7AF-11DE55BC131C}"/>
    <cellStyle name="tableau | cellule | (normal) | pourcentage | entier 4" xfId="665" xr:uid="{5D04284A-AE4B-4649-AD4C-C75388D9218D}"/>
    <cellStyle name="tableau | cellule | (normal) | pourcentage | entier 5" xfId="1851" xr:uid="{F3E72071-CA30-40BD-9A58-899C4C4221E9}"/>
    <cellStyle name="tableau | cellule | (normal) | pourcentage | entier 5 2" xfId="2384" xr:uid="{60E6E49C-A484-46BE-B5B8-2E89E3C8E652}"/>
    <cellStyle name="tableau | cellule | (normal) | pourcentage | entier 5 3" xfId="2647" xr:uid="{F9BDCE07-16B8-4DB7-BFF7-2A8AD0FB88CF}"/>
    <cellStyle name="tableau | cellule | (normal) | pourcentage | entier 6" xfId="2120" xr:uid="{5F43BE2D-4E10-496C-9A94-4887E2F987E4}"/>
    <cellStyle name="tableau | cellule | (normal) | pourcentage | entier_A5.2-c" xfId="666" xr:uid="{CEB76E8F-D263-4AB8-9FAF-19D63F945F35}"/>
    <cellStyle name="tableau | cellule | (normal) | standard" xfId="327" xr:uid="{D2FB5A26-63FD-40E7-B6F4-D491C187BF4A}"/>
    <cellStyle name="tableau | cellule | (normal) | standard 2" xfId="328" xr:uid="{6AAF2DB2-B82C-4F3C-BC6F-E5296BC22DF3}"/>
    <cellStyle name="tableau | cellule | (normal) | standard 2 2" xfId="1855" xr:uid="{092F3E1B-CFD8-44CF-80E4-7A7F662A434D}"/>
    <cellStyle name="tableau | cellule | (normal) | standard 2 2 2" xfId="2388" xr:uid="{84F1127C-BC0E-445B-9C55-9C5FDFCB569D}"/>
    <cellStyle name="tableau | cellule | (normal) | standard 2 2 3" xfId="2651" xr:uid="{48D2F6BD-94FA-4B3A-BF43-5A110D825E47}"/>
    <cellStyle name="tableau | cellule | (normal) | standard 2 3" xfId="2124" xr:uid="{1C28ACCD-AB2E-47F3-865F-5015B0504352}"/>
    <cellStyle name="tableau | cellule | (normal) | standard 3" xfId="329" xr:uid="{27FE3190-8885-4662-84F6-06012DCB9BC7}"/>
    <cellStyle name="tableau | cellule | (normal) | standard 3 2" xfId="1856" xr:uid="{62FC4FBB-BDBC-4251-8C4A-ADF166D95A6A}"/>
    <cellStyle name="tableau | cellule | (normal) | standard 3 2 2" xfId="2389" xr:uid="{73C358C0-B6F0-4B44-9383-4010A8F33310}"/>
    <cellStyle name="tableau | cellule | (normal) | standard 3 2 3" xfId="2652" xr:uid="{C0492A8B-82D3-4655-AE2B-11D127889323}"/>
    <cellStyle name="tableau | cellule | (normal) | standard 3 3" xfId="2125" xr:uid="{BB4A0B33-22AA-446B-8EBB-6032611C5B8C}"/>
    <cellStyle name="tableau | cellule | (normal) | standard 4" xfId="667" xr:uid="{FBAB2883-370E-40EE-A8CC-D1E47682152E}"/>
    <cellStyle name="tableau | cellule | (normal) | standard 5" xfId="1854" xr:uid="{2B63AD7C-1C88-48C6-A832-B8C4E955F4D3}"/>
    <cellStyle name="tableau | cellule | (normal) | standard 5 2" xfId="2387" xr:uid="{F467EB1A-68F0-4C7D-80FC-98DC5FD11F29}"/>
    <cellStyle name="tableau | cellule | (normal) | standard 5 3" xfId="2650" xr:uid="{DB7C9A46-589D-4B33-A36E-61E6F2EF43C2}"/>
    <cellStyle name="tableau | cellule | (normal) | standard 6" xfId="2123" xr:uid="{96EEB61B-06D1-4C24-B95B-9ED737C2AA05}"/>
    <cellStyle name="tableau | cellule | (normal) | standard_A5.2-c" xfId="668" xr:uid="{94145FF5-64B6-492C-A603-4E815313301E}"/>
    <cellStyle name="tableau | cellule | (normal) | texte" xfId="330" xr:uid="{D5EF74F5-0E50-4DFA-9FE2-BADC3A21B578}"/>
    <cellStyle name="tableau | cellule | (normal) | texte 2" xfId="331" xr:uid="{F3D6AC6D-DFAD-4AD2-9478-636A01BD5DC8}"/>
    <cellStyle name="tableau | cellule | (normal) | texte 2 2" xfId="1858" xr:uid="{2FFD60EC-FBD0-4057-99F0-B874B37024DB}"/>
    <cellStyle name="tableau | cellule | (normal) | texte 2 2 2" xfId="2391" xr:uid="{B437F523-7CB6-475E-A3FF-AD51E99C4205}"/>
    <cellStyle name="tableau | cellule | (normal) | texte 2 2 3" xfId="2654" xr:uid="{049A73FD-50AD-466A-806F-F68383DF0557}"/>
    <cellStyle name="tableau | cellule | (normal) | texte 2 3" xfId="2127" xr:uid="{C6E78568-4905-4297-8767-D90628BA2B74}"/>
    <cellStyle name="tableau | cellule | (normal) | texte 3" xfId="332" xr:uid="{D144668B-99EE-4A4C-9866-BE601E5635D5}"/>
    <cellStyle name="tableau | cellule | (normal) | texte 3 2" xfId="1859" xr:uid="{45CD17BC-7C67-45E9-AEC3-16ED65C2C139}"/>
    <cellStyle name="tableau | cellule | (normal) | texte 3 2 2" xfId="2392" xr:uid="{832A6CC8-90B9-4668-950C-25C7FE89BF3F}"/>
    <cellStyle name="tableau | cellule | (normal) | texte 3 2 3" xfId="2655" xr:uid="{77D877F6-AC7C-4CF6-8B0D-8890E568DE21}"/>
    <cellStyle name="tableau | cellule | (normal) | texte 3 3" xfId="2128" xr:uid="{E3195F28-E057-4721-9A61-15315C0970FD}"/>
    <cellStyle name="tableau | cellule | (normal) | texte 4" xfId="669" xr:uid="{E1B2B37C-C013-4077-90BB-3A3F5542973B}"/>
    <cellStyle name="tableau | cellule | (normal) | texte 5" xfId="1857" xr:uid="{C3FDB070-2D1D-437A-A785-72CE67AE9353}"/>
    <cellStyle name="tableau | cellule | (normal) | texte 5 2" xfId="2390" xr:uid="{D2607622-4949-4788-BE72-E76CFFC0CBA6}"/>
    <cellStyle name="tableau | cellule | (normal) | texte 5 3" xfId="2653" xr:uid="{49E349DB-E5EB-455A-AAFE-2A25E9964EF6}"/>
    <cellStyle name="tableau | cellule | (normal) | texte 6" xfId="2126" xr:uid="{2D61255B-47B0-4B9D-8B0E-D9BA4F7EE9A6}"/>
    <cellStyle name="tableau | cellule | (normal) | texte_A5.2-c" xfId="670" xr:uid="{07BF4264-AED2-4737-957D-924E280D1F88}"/>
    <cellStyle name="tableau | cellule | (total) | decimal 1" xfId="333" xr:uid="{2592CDCF-673D-4F93-BC27-A2B1C9C2C5A0}"/>
    <cellStyle name="tableau | cellule | (total) | decimal 1 2" xfId="334" xr:uid="{484ECA4D-46B3-43F8-BF02-8A7760CDA215}"/>
    <cellStyle name="tableau | cellule | (total) | decimal 1 2 2" xfId="1861" xr:uid="{311C184A-000E-4A61-81DC-FF137CFFF047}"/>
    <cellStyle name="tableau | cellule | (total) | decimal 1 2 2 2" xfId="2394" xr:uid="{5E4D07C1-F5FB-4B7C-8D93-5811D8549E7F}"/>
    <cellStyle name="tableau | cellule | (total) | decimal 1 2 2 3" xfId="2657" xr:uid="{77C4C918-866C-47E7-B0DA-6F5B15814C54}"/>
    <cellStyle name="tableau | cellule | (total) | decimal 1 2 3" xfId="2130" xr:uid="{2D5817A1-EEAC-4B2F-B08C-0471F880EE8E}"/>
    <cellStyle name="tableau | cellule | (total) | decimal 1 3" xfId="335" xr:uid="{A47B0C23-5C88-40A3-8FE0-24073954F5BC}"/>
    <cellStyle name="tableau | cellule | (total) | decimal 1 3 2" xfId="1862" xr:uid="{970F7596-6AD1-4560-BCC8-049E429666D5}"/>
    <cellStyle name="tableau | cellule | (total) | decimal 1 3 2 2" xfId="2395" xr:uid="{2AF93201-C903-4C91-83BD-8418AF1F9335}"/>
    <cellStyle name="tableau | cellule | (total) | decimal 1 3 2 3" xfId="2658" xr:uid="{95F8D604-D320-4DC4-A00C-FD763DCE79FC}"/>
    <cellStyle name="tableau | cellule | (total) | decimal 1 3 3" xfId="2131" xr:uid="{704168E2-4736-4E83-B143-95773DBED624}"/>
    <cellStyle name="tableau | cellule | (total) | decimal 1 4" xfId="671" xr:uid="{2B1F2BD3-0D98-4E68-A70B-9A68E62F275F}"/>
    <cellStyle name="tableau | cellule | (total) | decimal 1 5" xfId="1860" xr:uid="{12775BDE-BF6B-473F-A97C-707F213C46F5}"/>
    <cellStyle name="tableau | cellule | (total) | decimal 1 5 2" xfId="2393" xr:uid="{CEBF542C-E900-49E6-A1F4-7CB58B5981D6}"/>
    <cellStyle name="tableau | cellule | (total) | decimal 1 5 3" xfId="2656" xr:uid="{3620E144-D1D0-4A32-9649-B07BE6A19B8E}"/>
    <cellStyle name="tableau | cellule | (total) | decimal 1 6" xfId="2129" xr:uid="{056E9D0C-2551-4FE8-9EFE-B1CF977D8B89}"/>
    <cellStyle name="tableau | cellule | (total) | decimal 1_A5.2-c" xfId="672" xr:uid="{562D4CC8-0BE3-403B-B14D-6690A9516F6A}"/>
    <cellStyle name="tableau | cellule | (total) | decimal 2" xfId="336" xr:uid="{2A8E8AC3-3F69-4F8B-B52F-EB58132C2E60}"/>
    <cellStyle name="tableau | cellule | (total) | decimal 2 2" xfId="337" xr:uid="{7373608B-4922-47F1-9AA1-857A52F5FFA2}"/>
    <cellStyle name="tableau | cellule | (total) | decimal 2 2 2" xfId="1864" xr:uid="{C90EC30E-9652-4B09-B62D-3E761B247963}"/>
    <cellStyle name="tableau | cellule | (total) | decimal 2 2 2 2" xfId="2397" xr:uid="{D4BC6325-F516-4F01-AFE8-930672F7679B}"/>
    <cellStyle name="tableau | cellule | (total) | decimal 2 2 2 3" xfId="2660" xr:uid="{76CED98D-A534-4A9A-82E8-9AF90FAE116B}"/>
    <cellStyle name="tableau | cellule | (total) | decimal 2 2 3" xfId="2133" xr:uid="{EE062B8D-4974-44DD-ACDB-39C596A2A0E9}"/>
    <cellStyle name="tableau | cellule | (total) | decimal 2 3" xfId="338" xr:uid="{33F6477F-6190-41D1-8D96-64D1627E6DA0}"/>
    <cellStyle name="tableau | cellule | (total) | decimal 2 3 2" xfId="1865" xr:uid="{2D0DFFBF-8AE5-4C88-9860-5B086F944B2A}"/>
    <cellStyle name="tableau | cellule | (total) | decimal 2 3 2 2" xfId="2398" xr:uid="{559D51FB-CB93-4D76-900A-C45D0EAC02F1}"/>
    <cellStyle name="tableau | cellule | (total) | decimal 2 3 2 3" xfId="2661" xr:uid="{755BA135-9F1B-43E2-9612-41C751AF4435}"/>
    <cellStyle name="tableau | cellule | (total) | decimal 2 3 3" xfId="2134" xr:uid="{2642994F-7AC8-4393-ACF5-B8DBF951364F}"/>
    <cellStyle name="tableau | cellule | (total) | decimal 2 4" xfId="673" xr:uid="{4B257D76-7ED0-4CEA-975E-872ED508241D}"/>
    <cellStyle name="tableau | cellule | (total) | decimal 2 5" xfId="1863" xr:uid="{E8FBF3BC-D83F-465C-B1D1-D338D2392BCA}"/>
    <cellStyle name="tableau | cellule | (total) | decimal 2 5 2" xfId="2396" xr:uid="{65B02B98-EFF3-456A-BE0B-94C83598DA40}"/>
    <cellStyle name="tableau | cellule | (total) | decimal 2 5 3" xfId="2659" xr:uid="{3B9B53C6-3A07-464D-B9C6-81E8BBEA7ED8}"/>
    <cellStyle name="tableau | cellule | (total) | decimal 2 6" xfId="2132" xr:uid="{E34D8845-3DAB-4B76-85C7-00A678C31516}"/>
    <cellStyle name="tableau | cellule | (total) | decimal 2_A5.2-c" xfId="674" xr:uid="{28414191-FA56-4BE6-A679-264AA532E138}"/>
    <cellStyle name="tableau | cellule | (total) | decimal 3" xfId="339" xr:uid="{98066075-300E-401F-9E52-B61D4F2F8C0F}"/>
    <cellStyle name="tableau | cellule | (total) | decimal 3 2" xfId="340" xr:uid="{5B29FB07-5BF7-4DF8-8711-0CF58C166ED9}"/>
    <cellStyle name="tableau | cellule | (total) | decimal 3 2 2" xfId="1867" xr:uid="{08D12E6B-105C-4848-8604-CA88B9DF09C9}"/>
    <cellStyle name="tableau | cellule | (total) | decimal 3 2 2 2" xfId="2400" xr:uid="{0A97DC31-296A-462B-B0C5-F6526CF0221D}"/>
    <cellStyle name="tableau | cellule | (total) | decimal 3 2 2 3" xfId="2663" xr:uid="{126920A6-C8FC-43FE-9F36-6D87F10FA984}"/>
    <cellStyle name="tableau | cellule | (total) | decimal 3 2 3" xfId="2136" xr:uid="{4D60125E-F41B-4337-BBC7-A6F34DD76F20}"/>
    <cellStyle name="tableau | cellule | (total) | decimal 3 3" xfId="341" xr:uid="{768695A1-3551-4B12-9CD6-36EDC2BC530F}"/>
    <cellStyle name="tableau | cellule | (total) | decimal 3 3 2" xfId="1868" xr:uid="{DD26FCA8-8CCD-45C7-93F4-93834610DBAC}"/>
    <cellStyle name="tableau | cellule | (total) | decimal 3 3 2 2" xfId="2401" xr:uid="{E59B74E3-170E-44B6-B6C3-37C3A3037ABD}"/>
    <cellStyle name="tableau | cellule | (total) | decimal 3 3 2 3" xfId="2664" xr:uid="{12CE3CFD-6FB4-4F19-89F9-B30D1A9E4B5B}"/>
    <cellStyle name="tableau | cellule | (total) | decimal 3 3 3" xfId="2137" xr:uid="{2DCA3DD7-6BCB-4DCB-970B-7B1435300B0F}"/>
    <cellStyle name="tableau | cellule | (total) | decimal 3 4" xfId="675" xr:uid="{547814B0-12AB-45FA-8221-B7AE76664D91}"/>
    <cellStyle name="tableau | cellule | (total) | decimal 3 5" xfId="1866" xr:uid="{58771496-F086-47B9-A653-FA698B7EEA41}"/>
    <cellStyle name="tableau | cellule | (total) | decimal 3 5 2" xfId="2399" xr:uid="{6452E3CD-F330-4CC3-8C1E-6612CBE593E1}"/>
    <cellStyle name="tableau | cellule | (total) | decimal 3 5 3" xfId="2662" xr:uid="{60BCE1D2-1C4C-4523-AB64-2B494893B202}"/>
    <cellStyle name="tableau | cellule | (total) | decimal 3 6" xfId="2135" xr:uid="{8AE75D49-D19B-41F7-B2A5-EEFF686C5261}"/>
    <cellStyle name="tableau | cellule | (total) | decimal 3_A5.2-c" xfId="676" xr:uid="{B0A1D9AF-6759-475A-A971-F49BEA30C567}"/>
    <cellStyle name="tableau | cellule | (total) | decimal 4" xfId="342" xr:uid="{194D78FB-565B-4AE2-AD44-8F05335D6D92}"/>
    <cellStyle name="tableau | cellule | (total) | decimal 4 2" xfId="343" xr:uid="{101E7A39-E0A6-4DE1-81F7-138EBB550016}"/>
    <cellStyle name="tableau | cellule | (total) | decimal 4 2 2" xfId="1870" xr:uid="{A3921072-1F02-4104-BA1D-9902AE1E8C29}"/>
    <cellStyle name="tableau | cellule | (total) | decimal 4 2 2 2" xfId="2403" xr:uid="{2C832988-374C-4733-834C-AB51711D69E8}"/>
    <cellStyle name="tableau | cellule | (total) | decimal 4 2 2 3" xfId="2666" xr:uid="{070B1DCD-2B66-4C74-BAF7-2E1C8EBE1B5F}"/>
    <cellStyle name="tableau | cellule | (total) | decimal 4 2 3" xfId="2139" xr:uid="{40BBEA97-2686-4B13-85EB-33F136EF7CF1}"/>
    <cellStyle name="tableau | cellule | (total) | decimal 4 3" xfId="344" xr:uid="{855CF56A-FA5F-484B-B57F-B6A3CF02D0D1}"/>
    <cellStyle name="tableau | cellule | (total) | decimal 4 3 2" xfId="1871" xr:uid="{860D4B3C-0DE5-43CA-A08C-AE2DB4BA883A}"/>
    <cellStyle name="tableau | cellule | (total) | decimal 4 3 2 2" xfId="2404" xr:uid="{C76692CF-58A7-4A50-930F-4DDD722DCB74}"/>
    <cellStyle name="tableau | cellule | (total) | decimal 4 3 2 3" xfId="2667" xr:uid="{07684E92-9686-4577-8466-BC52F994157D}"/>
    <cellStyle name="tableau | cellule | (total) | decimal 4 3 3" xfId="2140" xr:uid="{D759C313-E763-438C-9541-F05D8FBAAF18}"/>
    <cellStyle name="tableau | cellule | (total) | decimal 4 4" xfId="677" xr:uid="{26DF05CD-3715-4FC7-A094-BBB0990D73AF}"/>
    <cellStyle name="tableau | cellule | (total) | decimal 4 5" xfId="1869" xr:uid="{9FB5AD1A-D76B-40A8-975C-39B6A7DFAD1C}"/>
    <cellStyle name="tableau | cellule | (total) | decimal 4 5 2" xfId="2402" xr:uid="{C72E99FE-909C-4D06-B766-EE6B49CBDAA9}"/>
    <cellStyle name="tableau | cellule | (total) | decimal 4 5 3" xfId="2665" xr:uid="{6FE54C84-D79D-48FC-A417-5517CA01CAF2}"/>
    <cellStyle name="tableau | cellule | (total) | decimal 4 6" xfId="2138" xr:uid="{12696BF0-746F-4808-AB7D-DF9AD002A1C6}"/>
    <cellStyle name="tableau | cellule | (total) | decimal 4_A5.2-c" xfId="678" xr:uid="{C6A9D9E7-DE20-4BBE-B9BF-19A0E7A8A668}"/>
    <cellStyle name="tableau | cellule | (total) | entier" xfId="345" xr:uid="{136D65B0-FBB4-4556-8C55-7CE73ACEDB2B}"/>
    <cellStyle name="tableau | cellule | (total) | entier 2" xfId="346" xr:uid="{4E9E52B6-54BA-4B60-A429-7B9C351721A5}"/>
    <cellStyle name="tableau | cellule | (total) | entier 2 2" xfId="1873" xr:uid="{927E79A5-EC4C-4070-9903-FDC1468EEB75}"/>
    <cellStyle name="tableau | cellule | (total) | entier 2 2 2" xfId="2406" xr:uid="{C615698B-2146-4226-A964-5182A328D57E}"/>
    <cellStyle name="tableau | cellule | (total) | entier 2 2 3" xfId="2669" xr:uid="{406CD68D-EC42-41D7-B56A-C856125AD8A2}"/>
    <cellStyle name="tableau | cellule | (total) | entier 2 3" xfId="2142" xr:uid="{758115A1-6EC5-4CF3-9713-0A6E93076665}"/>
    <cellStyle name="tableau | cellule | (total) | entier 3" xfId="347" xr:uid="{217B01B2-867F-401F-AF01-2857D2D79027}"/>
    <cellStyle name="tableau | cellule | (total) | entier 3 2" xfId="1874" xr:uid="{588B649F-C5D7-4F0D-BCDE-D0FA6F8EC6EE}"/>
    <cellStyle name="tableau | cellule | (total) | entier 3 2 2" xfId="2407" xr:uid="{2565D74A-FE2F-48A0-A439-B71616E6C46E}"/>
    <cellStyle name="tableau | cellule | (total) | entier 3 2 3" xfId="2670" xr:uid="{4495B4C5-2F3E-4091-9E17-AD6C3F148D26}"/>
    <cellStyle name="tableau | cellule | (total) | entier 3 3" xfId="2143" xr:uid="{4A9F4422-1D10-4D06-A4F0-C106E859A2A5}"/>
    <cellStyle name="tableau | cellule | (total) | entier 4" xfId="679" xr:uid="{15F989AF-82C5-4B02-82EC-BF76CE6E6957}"/>
    <cellStyle name="tableau | cellule | (total) | entier 5" xfId="1872" xr:uid="{E1238EA7-C7A1-4EBF-B699-A8146ECE32F4}"/>
    <cellStyle name="tableau | cellule | (total) | entier 5 2" xfId="2405" xr:uid="{1F2F6C75-7309-4344-953A-94C90C77F641}"/>
    <cellStyle name="tableau | cellule | (total) | entier 5 3" xfId="2668" xr:uid="{D65ABA51-5DCD-4B8A-BF0A-16A384F0C9C9}"/>
    <cellStyle name="tableau | cellule | (total) | entier 6" xfId="2141" xr:uid="{40D7386B-769D-4B44-BB88-0A0385B0ECAE}"/>
    <cellStyle name="tableau | cellule | (total) | entier_A5.2-c" xfId="680" xr:uid="{F5AF2483-A719-4B48-B485-6B4242A52D36}"/>
    <cellStyle name="tableau | cellule | (total) | euro | decimal 1" xfId="348" xr:uid="{D51028BE-E9AC-4C64-9E39-184B1F05CAFA}"/>
    <cellStyle name="tableau | cellule | (total) | euro | decimal 1 2" xfId="349" xr:uid="{445CDA54-2E56-4ACD-9E42-5739DE00A3B9}"/>
    <cellStyle name="tableau | cellule | (total) | euro | decimal 1 2 2" xfId="1876" xr:uid="{AA5D8113-E533-42D0-9C4D-5E16923F6449}"/>
    <cellStyle name="tableau | cellule | (total) | euro | decimal 1 2 2 2" xfId="2409" xr:uid="{AD954565-32DF-4FC7-B063-86A41019C129}"/>
    <cellStyle name="tableau | cellule | (total) | euro | decimal 1 2 2 3" xfId="2672" xr:uid="{EE28B4BE-ADA8-423E-A07E-23BDAC28A11C}"/>
    <cellStyle name="tableau | cellule | (total) | euro | decimal 1 2 3" xfId="2145" xr:uid="{351BB9B1-E6F8-46A7-A3CB-3216DA65281C}"/>
    <cellStyle name="tableau | cellule | (total) | euro | decimal 1 3" xfId="350" xr:uid="{B99866BF-CD10-4FE0-A81A-55C5B2EBA911}"/>
    <cellStyle name="tableau | cellule | (total) | euro | decimal 1 3 2" xfId="1877" xr:uid="{4FB0ADB9-925A-4DC7-A293-096654D5FCDC}"/>
    <cellStyle name="tableau | cellule | (total) | euro | decimal 1 3 2 2" xfId="2410" xr:uid="{DC431900-F789-44B6-8F57-DAB9474D5BBF}"/>
    <cellStyle name="tableau | cellule | (total) | euro | decimal 1 3 2 3" xfId="2673" xr:uid="{EA82F10B-CC75-4784-816C-76C067800F53}"/>
    <cellStyle name="tableau | cellule | (total) | euro | decimal 1 3 3" xfId="2146" xr:uid="{EFDB3F7D-CE2F-4A44-97EA-F083B421842B}"/>
    <cellStyle name="tableau | cellule | (total) | euro | decimal 1 4" xfId="681" xr:uid="{A2B9955B-EBEC-4F10-B3DD-D00B0B6F0325}"/>
    <cellStyle name="tableau | cellule | (total) | euro | decimal 1 5" xfId="1875" xr:uid="{053D0019-82B7-4E40-90D3-B563B941FA5D}"/>
    <cellStyle name="tableau | cellule | (total) | euro | decimal 1 5 2" xfId="2408" xr:uid="{6D76D9A9-A239-422A-ABBA-42CE10CAEE3C}"/>
    <cellStyle name="tableau | cellule | (total) | euro | decimal 1 5 3" xfId="2671" xr:uid="{EDD86350-A0C5-465C-BEBD-3D72E693815D}"/>
    <cellStyle name="tableau | cellule | (total) | euro | decimal 1 6" xfId="2144" xr:uid="{33ADA71E-A621-47D3-86DC-A846C91721BA}"/>
    <cellStyle name="tableau | cellule | (total) | euro | decimal 1_A5.2-c" xfId="682" xr:uid="{69827455-4075-4F65-B3AD-F7F349A225B1}"/>
    <cellStyle name="tableau | cellule | (total) | euro | decimal 2" xfId="351" xr:uid="{EBD73BBE-4287-4B47-9A18-D0BB174934AB}"/>
    <cellStyle name="tableau | cellule | (total) | euro | decimal 2 2" xfId="352" xr:uid="{C9ABD404-8B8E-4D0D-A436-0D65C7DC6637}"/>
    <cellStyle name="tableau | cellule | (total) | euro | decimal 2 2 2" xfId="1879" xr:uid="{CF2AF0A5-1F82-4FD0-BDEC-51D0095DE4B9}"/>
    <cellStyle name="tableau | cellule | (total) | euro | decimal 2 2 2 2" xfId="2412" xr:uid="{7D6F496E-AAB7-4202-B807-EA9386FF94FE}"/>
    <cellStyle name="tableau | cellule | (total) | euro | decimal 2 2 2 3" xfId="2675" xr:uid="{D3BCB8C9-5492-4CA8-8B89-CD5B63B6A7D0}"/>
    <cellStyle name="tableau | cellule | (total) | euro | decimal 2 2 3" xfId="2148" xr:uid="{45EF62C9-C877-4AC4-A95A-BEFB7AB7D842}"/>
    <cellStyle name="tableau | cellule | (total) | euro | decimal 2 3" xfId="353" xr:uid="{D5CF8936-F172-407E-8A0F-9FF9322FDC37}"/>
    <cellStyle name="tableau | cellule | (total) | euro | decimal 2 3 2" xfId="1880" xr:uid="{B36CF935-321A-45E5-9B04-AF7499EF8DBB}"/>
    <cellStyle name="tableau | cellule | (total) | euro | decimal 2 3 2 2" xfId="2413" xr:uid="{4E38DB73-FF7A-4B32-B108-8C86BC150641}"/>
    <cellStyle name="tableau | cellule | (total) | euro | decimal 2 3 2 3" xfId="2676" xr:uid="{A56139E4-5E95-4E64-B6E4-44539D5A5E71}"/>
    <cellStyle name="tableau | cellule | (total) | euro | decimal 2 3 3" xfId="2149" xr:uid="{006E9AA6-733C-4DF4-AD3B-37CD598CB646}"/>
    <cellStyle name="tableau | cellule | (total) | euro | decimal 2 4" xfId="683" xr:uid="{8EAB137B-E5ED-4A78-9C5C-8541A48E25B1}"/>
    <cellStyle name="tableau | cellule | (total) | euro | decimal 2 5" xfId="1878" xr:uid="{D25925C6-109C-4005-B53D-5DB0DC1FA2C3}"/>
    <cellStyle name="tableau | cellule | (total) | euro | decimal 2 5 2" xfId="2411" xr:uid="{A90E01BD-DD09-4D17-A01C-DCAE66BC601C}"/>
    <cellStyle name="tableau | cellule | (total) | euro | decimal 2 5 3" xfId="2674" xr:uid="{72B8CD97-04F4-4436-95D8-3B8559B98139}"/>
    <cellStyle name="tableau | cellule | (total) | euro | decimal 2 6" xfId="2147" xr:uid="{8ECC240A-1240-4C26-8D7F-231733B54582}"/>
    <cellStyle name="tableau | cellule | (total) | euro | decimal 2_A5.2-c" xfId="684" xr:uid="{83841C11-0721-49C2-9222-90EE53382E30}"/>
    <cellStyle name="tableau | cellule | (total) | euro | entier" xfId="354" xr:uid="{BBBCBF38-616C-43CF-9172-BDEB3A4D7D00}"/>
    <cellStyle name="tableau | cellule | (total) | euro | entier 2" xfId="355" xr:uid="{A3585485-92E8-48C9-BBCD-A13AFB759E06}"/>
    <cellStyle name="tableau | cellule | (total) | euro | entier 2 2" xfId="1882" xr:uid="{3EF80132-43FD-414B-9283-81763B0DA6AF}"/>
    <cellStyle name="tableau | cellule | (total) | euro | entier 2 2 2" xfId="2415" xr:uid="{53B462F1-5C73-429A-90A0-93E2F86C8643}"/>
    <cellStyle name="tableau | cellule | (total) | euro | entier 2 2 3" xfId="2678" xr:uid="{B0B024DF-260A-48CB-81B6-BC9302BAF363}"/>
    <cellStyle name="tableau | cellule | (total) | euro | entier 2 3" xfId="2151" xr:uid="{0B2EC23D-2E61-41B3-A16A-0978EB89A00F}"/>
    <cellStyle name="tableau | cellule | (total) | euro | entier 3" xfId="356" xr:uid="{7940C774-894A-4BA1-831B-2A54903B8A81}"/>
    <cellStyle name="tableau | cellule | (total) | euro | entier 3 2" xfId="1883" xr:uid="{0B9AF51C-9E50-4715-B8B3-77C084EF141B}"/>
    <cellStyle name="tableau | cellule | (total) | euro | entier 3 2 2" xfId="2416" xr:uid="{14ADE2DE-DE7F-4ABE-849C-D7F42D54C9F8}"/>
    <cellStyle name="tableau | cellule | (total) | euro | entier 3 2 3" xfId="2679" xr:uid="{6066D117-199E-4E78-B3CD-5DFB0CD7E128}"/>
    <cellStyle name="tableau | cellule | (total) | euro | entier 3 3" xfId="2152" xr:uid="{48F67CC2-A2D8-446F-8A9A-39AC57F3052A}"/>
    <cellStyle name="tableau | cellule | (total) | euro | entier 4" xfId="685" xr:uid="{6F8ADEF8-A3E1-4D17-81DC-94D680BE91EA}"/>
    <cellStyle name="tableau | cellule | (total) | euro | entier 5" xfId="1881" xr:uid="{89C59B34-E8FA-4F47-95FA-F3E42F69E988}"/>
    <cellStyle name="tableau | cellule | (total) | euro | entier 5 2" xfId="2414" xr:uid="{0B1A388A-9CCC-486F-A50E-BDD2E0EF4C0B}"/>
    <cellStyle name="tableau | cellule | (total) | euro | entier 5 3" xfId="2677" xr:uid="{DC99A422-48CD-4573-A7FF-633F0767EAFF}"/>
    <cellStyle name="tableau | cellule | (total) | euro | entier 6" xfId="2150" xr:uid="{32496F56-F714-4EFE-8E18-586DE780D778}"/>
    <cellStyle name="tableau | cellule | (total) | euro | entier_A5.2-c" xfId="686" xr:uid="{B6274F56-2920-499B-9EAA-0C64A483254F}"/>
    <cellStyle name="tableau | cellule | (total) | franc | decimal 1" xfId="357" xr:uid="{1EEBDA5F-A2C8-4380-B487-917DCCD12F80}"/>
    <cellStyle name="tableau | cellule | (total) | franc | decimal 1 2" xfId="358" xr:uid="{B13837DE-1EB5-44B5-9A8C-D2BAB0B4AE32}"/>
    <cellStyle name="tableau | cellule | (total) | franc | decimal 1 2 2" xfId="1885" xr:uid="{CF67A726-2C4F-4A15-BAFA-8FD28F2FA527}"/>
    <cellStyle name="tableau | cellule | (total) | franc | decimal 1 2 2 2" xfId="2418" xr:uid="{9965F5F6-A41D-40B1-B22D-9BDF9BE34E38}"/>
    <cellStyle name="tableau | cellule | (total) | franc | decimal 1 2 2 3" xfId="2681" xr:uid="{756CB9C7-2A5F-47BE-887C-937A53398894}"/>
    <cellStyle name="tableau | cellule | (total) | franc | decimal 1 2 3" xfId="2154" xr:uid="{E77AC2EF-C601-4F47-A63B-808BCD23C0EC}"/>
    <cellStyle name="tableau | cellule | (total) | franc | decimal 1 3" xfId="359" xr:uid="{13D0C59A-DC7D-487B-ACE5-E2C8293E6283}"/>
    <cellStyle name="tableau | cellule | (total) | franc | decimal 1 3 2" xfId="1886" xr:uid="{B64512D6-9A0A-4156-BD23-BE4C405D216C}"/>
    <cellStyle name="tableau | cellule | (total) | franc | decimal 1 3 2 2" xfId="2419" xr:uid="{5CFC0FAA-8517-4F94-85B0-F187A44CA278}"/>
    <cellStyle name="tableau | cellule | (total) | franc | decimal 1 3 2 3" xfId="2682" xr:uid="{540AD1B7-D1DF-47D9-AF0E-45079D3170ED}"/>
    <cellStyle name="tableau | cellule | (total) | franc | decimal 1 3 3" xfId="2155" xr:uid="{F2CFDDEF-C783-4ED3-9DAC-1385882C09F8}"/>
    <cellStyle name="tableau | cellule | (total) | franc | decimal 1 4" xfId="687" xr:uid="{3496998A-206C-49CD-B684-3B013BE22D69}"/>
    <cellStyle name="tableau | cellule | (total) | franc | decimal 1 5" xfId="1884" xr:uid="{D4B33579-09B8-4371-8389-9994BBFB6EE3}"/>
    <cellStyle name="tableau | cellule | (total) | franc | decimal 1 5 2" xfId="2417" xr:uid="{05386B8F-B28E-4B42-9A16-AD5CA2F51B28}"/>
    <cellStyle name="tableau | cellule | (total) | franc | decimal 1 5 3" xfId="2680" xr:uid="{DA4B2327-6026-4CB8-92A1-39ADB3866C12}"/>
    <cellStyle name="tableau | cellule | (total) | franc | decimal 1 6" xfId="2153" xr:uid="{5804174A-C0EE-4C34-B43B-A4C9156FA2A5}"/>
    <cellStyle name="tableau | cellule | (total) | franc | decimal 1_A5.2-c" xfId="688" xr:uid="{F082E8A4-03CF-4432-864D-C7097CF45099}"/>
    <cellStyle name="tableau | cellule | (total) | franc | decimal 2" xfId="360" xr:uid="{5EAB9FC8-9440-4016-A21C-01E2D58BEDBB}"/>
    <cellStyle name="tableau | cellule | (total) | franc | decimal 2 2" xfId="361" xr:uid="{4F2FA7B8-E86C-49FF-B2DA-BFFE4642D3FB}"/>
    <cellStyle name="tableau | cellule | (total) | franc | decimal 2 2 2" xfId="1888" xr:uid="{0A940F0F-0C73-401A-8EC6-1C1787AA77B3}"/>
    <cellStyle name="tableau | cellule | (total) | franc | decimal 2 2 2 2" xfId="2421" xr:uid="{F34ACA02-0C14-4AF3-9B9A-0B19C16CA9EC}"/>
    <cellStyle name="tableau | cellule | (total) | franc | decimal 2 2 2 3" xfId="2684" xr:uid="{D74939CC-E061-46EC-AF38-4A9DF11A5E02}"/>
    <cellStyle name="tableau | cellule | (total) | franc | decimal 2 2 3" xfId="2157" xr:uid="{BA1A82AB-7ADB-47BC-A34E-36F81AC2D300}"/>
    <cellStyle name="tableau | cellule | (total) | franc | decimal 2 3" xfId="362" xr:uid="{418A0224-F782-40E8-8CCF-ED4DEABFBA85}"/>
    <cellStyle name="tableau | cellule | (total) | franc | decimal 2 3 2" xfId="1889" xr:uid="{487922AB-B6B5-4E26-AD9A-EB7A21796AC7}"/>
    <cellStyle name="tableau | cellule | (total) | franc | decimal 2 3 2 2" xfId="2422" xr:uid="{721CC51E-3B14-4BCF-AC90-9D0667EEC1D6}"/>
    <cellStyle name="tableau | cellule | (total) | franc | decimal 2 3 2 3" xfId="2685" xr:uid="{448D0300-21B2-4B43-B45B-18E3255D8DB0}"/>
    <cellStyle name="tableau | cellule | (total) | franc | decimal 2 3 3" xfId="2158" xr:uid="{E1434C52-E67D-48AA-B3EC-A19FDB194596}"/>
    <cellStyle name="tableau | cellule | (total) | franc | decimal 2 4" xfId="689" xr:uid="{DA9F46C9-1AC3-431C-9B11-F81A6E63F036}"/>
    <cellStyle name="tableau | cellule | (total) | franc | decimal 2 5" xfId="1887" xr:uid="{A1C542AF-DD0B-4BAB-88BA-A03AEEB4A455}"/>
    <cellStyle name="tableau | cellule | (total) | franc | decimal 2 5 2" xfId="2420" xr:uid="{B5037A65-DD77-4FB2-8350-0E85DAA0D7B2}"/>
    <cellStyle name="tableau | cellule | (total) | franc | decimal 2 5 3" xfId="2683" xr:uid="{F5385767-4AEF-4A9D-BE54-AA8868710C7B}"/>
    <cellStyle name="tableau | cellule | (total) | franc | decimal 2 6" xfId="2156" xr:uid="{F439A95C-58B2-4370-9B23-15F0EB1F2C2E}"/>
    <cellStyle name="tableau | cellule | (total) | franc | decimal 2_A5.2-c" xfId="690" xr:uid="{8C239030-100E-4A28-AB7C-5329C983687A}"/>
    <cellStyle name="tableau | cellule | (total) | franc | entier" xfId="363" xr:uid="{E0BD0D44-8745-4F7D-A912-E410772B139E}"/>
    <cellStyle name="tableau | cellule | (total) | franc | entier 2" xfId="364" xr:uid="{39E9C839-1670-41A2-A20C-13F9A955C1EB}"/>
    <cellStyle name="tableau | cellule | (total) | franc | entier 2 2" xfId="1891" xr:uid="{CA7E14F3-5C83-4FAB-A363-3911750E560D}"/>
    <cellStyle name="tableau | cellule | (total) | franc | entier 2 2 2" xfId="2424" xr:uid="{326930C4-BF56-4C36-BCE2-F2CBE4EC7912}"/>
    <cellStyle name="tableau | cellule | (total) | franc | entier 2 2 3" xfId="2687" xr:uid="{C8594CB0-C939-4AA2-B3E0-BCD224733740}"/>
    <cellStyle name="tableau | cellule | (total) | franc | entier 2 3" xfId="2160" xr:uid="{11A7C490-6F1A-4DF7-9F41-6FD5A8F51678}"/>
    <cellStyle name="tableau | cellule | (total) | franc | entier 3" xfId="365" xr:uid="{150B50D4-23D7-44DA-B218-B2CF8DE76256}"/>
    <cellStyle name="tableau | cellule | (total) | franc | entier 3 2" xfId="1892" xr:uid="{C2680B2E-01A0-405F-9A3A-253706FC28AB}"/>
    <cellStyle name="tableau | cellule | (total) | franc | entier 3 2 2" xfId="2425" xr:uid="{D9346E2D-9D32-40CE-850E-73C5CA784CE6}"/>
    <cellStyle name="tableau | cellule | (total) | franc | entier 3 2 3" xfId="2688" xr:uid="{1478D6C1-470C-4AD3-9860-41483FC1E559}"/>
    <cellStyle name="tableau | cellule | (total) | franc | entier 3 3" xfId="2161" xr:uid="{52FAF2C7-4CE6-4033-8CA2-4B91CE644DDE}"/>
    <cellStyle name="tableau | cellule | (total) | franc | entier 4" xfId="691" xr:uid="{27539589-F6A0-41FA-8288-A308C907A743}"/>
    <cellStyle name="tableau | cellule | (total) | franc | entier 5" xfId="1890" xr:uid="{E0D491E8-CDFA-460E-8C7D-B3D7BE07F57C}"/>
    <cellStyle name="tableau | cellule | (total) | franc | entier 5 2" xfId="2423" xr:uid="{7BBF0FAE-B2E2-449F-8FDE-7B0D1B1CD354}"/>
    <cellStyle name="tableau | cellule | (total) | franc | entier 5 3" xfId="2686" xr:uid="{8A6B9D54-2E64-462B-9C99-FF22589414BA}"/>
    <cellStyle name="tableau | cellule | (total) | franc | entier 6" xfId="2159" xr:uid="{7216D2A2-D1B1-4481-ADE3-F8946CC01F1D}"/>
    <cellStyle name="tableau | cellule | (total) | franc | entier_A5.2-c" xfId="692" xr:uid="{4E36D641-7B57-4D7D-B001-7AE12B384D9C}"/>
    <cellStyle name="tableau | cellule | (total) | pourcentage | decimal 1" xfId="366" xr:uid="{E6670977-4394-41D2-B01A-91C878D18E69}"/>
    <cellStyle name="tableau | cellule | (total) | pourcentage | decimal 1 2" xfId="367" xr:uid="{FEDEB263-463A-4755-9AB7-6CFA60CB5D22}"/>
    <cellStyle name="tableau | cellule | (total) | pourcentage | decimal 1 2 2" xfId="1894" xr:uid="{A1F16F8C-16B5-4949-9402-9EE07FA80909}"/>
    <cellStyle name="tableau | cellule | (total) | pourcentage | decimal 1 2 2 2" xfId="2427" xr:uid="{034F60B1-C371-471B-B805-166945997FB2}"/>
    <cellStyle name="tableau | cellule | (total) | pourcentage | decimal 1 2 2 3" xfId="2690" xr:uid="{000F1DAA-E218-4E8E-B606-6A305A57B8D0}"/>
    <cellStyle name="tableau | cellule | (total) | pourcentage | decimal 1 2 3" xfId="2163" xr:uid="{55B620C5-D3F1-4258-83D2-4DB35EE684D0}"/>
    <cellStyle name="tableau | cellule | (total) | pourcentage | decimal 1 3" xfId="368" xr:uid="{743BB4AE-64B0-4775-AF23-1B3DC0C23E2A}"/>
    <cellStyle name="tableau | cellule | (total) | pourcentage | decimal 1 3 2" xfId="1895" xr:uid="{9120BB8D-A797-47C6-B38D-74C8CF683047}"/>
    <cellStyle name="tableau | cellule | (total) | pourcentage | decimal 1 3 2 2" xfId="2428" xr:uid="{CBF58128-3722-4011-BABF-A361DA911546}"/>
    <cellStyle name="tableau | cellule | (total) | pourcentage | decimal 1 3 2 3" xfId="2691" xr:uid="{580DD39C-65B2-4492-8082-F5FC0053DDFA}"/>
    <cellStyle name="tableau | cellule | (total) | pourcentage | decimal 1 3 3" xfId="2164" xr:uid="{C1C07D7E-E8EC-43BB-B965-1E8845C5F2B0}"/>
    <cellStyle name="tableau | cellule | (total) | pourcentage | decimal 1 4" xfId="693" xr:uid="{23BC1B65-A934-4FEF-A7EA-1BBD5968746A}"/>
    <cellStyle name="tableau | cellule | (total) | pourcentage | decimal 1 5" xfId="1893" xr:uid="{5E6A995E-A340-4056-91F3-DB9D7F472B65}"/>
    <cellStyle name="tableau | cellule | (total) | pourcentage | decimal 1 5 2" xfId="2426" xr:uid="{CB817D76-6003-4191-8840-90FFD0F9B66F}"/>
    <cellStyle name="tableau | cellule | (total) | pourcentage | decimal 1 5 3" xfId="2689" xr:uid="{B7210C81-2346-4D2A-96B7-F52AFA1ED57A}"/>
    <cellStyle name="tableau | cellule | (total) | pourcentage | decimal 1 6" xfId="2162" xr:uid="{E9AA0203-5AD5-4481-B695-437D5E05B94E}"/>
    <cellStyle name="tableau | cellule | (total) | pourcentage | decimal 1_A5.2-c" xfId="694" xr:uid="{9BC6069F-A9ED-4C45-93C5-E6276001FB2D}"/>
    <cellStyle name="tableau | cellule | (total) | pourcentage | decimal 2" xfId="369" xr:uid="{1367FDE7-20E5-4147-AD5F-5F7BF456D343}"/>
    <cellStyle name="tableau | cellule | (total) | pourcentage | decimal 2 2" xfId="370" xr:uid="{0077ACD3-5FD5-43A0-BFED-999F9DF52536}"/>
    <cellStyle name="tableau | cellule | (total) | pourcentage | decimal 2 2 2" xfId="1897" xr:uid="{FA46EA5C-A5B5-4D3A-A848-C368A78A6DCD}"/>
    <cellStyle name="tableau | cellule | (total) | pourcentage | decimal 2 2 2 2" xfId="2430" xr:uid="{60072B3F-126D-44CE-A309-9100C1C7E931}"/>
    <cellStyle name="tableau | cellule | (total) | pourcentage | decimal 2 2 2 3" xfId="2693" xr:uid="{848837D6-A7D3-4EAF-AC62-CC0BA8A34E86}"/>
    <cellStyle name="tableau | cellule | (total) | pourcentage | decimal 2 2 3" xfId="2166" xr:uid="{028E32D4-0E70-4B17-8AC3-669D1CA3D7AC}"/>
    <cellStyle name="tableau | cellule | (total) | pourcentage | decimal 2 3" xfId="371" xr:uid="{1DA2E8EE-4240-44BE-BA0D-890AFCC95429}"/>
    <cellStyle name="tableau | cellule | (total) | pourcentage | decimal 2 3 2" xfId="1898" xr:uid="{314A8B05-F774-4DE3-ADB4-C9C7F25B51B8}"/>
    <cellStyle name="tableau | cellule | (total) | pourcentage | decimal 2 3 2 2" xfId="2431" xr:uid="{1CFF3471-1C1D-4B20-9C70-F1076E4311F6}"/>
    <cellStyle name="tableau | cellule | (total) | pourcentage | decimal 2 3 2 3" xfId="2694" xr:uid="{7026C672-C701-414A-97FD-B477EA300BBB}"/>
    <cellStyle name="tableau | cellule | (total) | pourcentage | decimal 2 3 3" xfId="2167" xr:uid="{1AD0A4BC-DBC8-47CA-A04A-8073CCA572C6}"/>
    <cellStyle name="tableau | cellule | (total) | pourcentage | decimal 2 4" xfId="695" xr:uid="{6230C5B5-3106-44F6-A229-C321377F4CD5}"/>
    <cellStyle name="tableau | cellule | (total) | pourcentage | decimal 2 5" xfId="1896" xr:uid="{7BF9ED6E-175C-41D2-BF48-09061EB083FB}"/>
    <cellStyle name="tableau | cellule | (total) | pourcentage | decimal 2 5 2" xfId="2429" xr:uid="{06C1DD9D-6F07-4673-B6E6-C37E8CB89E93}"/>
    <cellStyle name="tableau | cellule | (total) | pourcentage | decimal 2 5 3" xfId="2692" xr:uid="{A6D67AC2-EA08-413F-8C2E-13F750031AFF}"/>
    <cellStyle name="tableau | cellule | (total) | pourcentage | decimal 2 6" xfId="2165" xr:uid="{6607235B-1123-4C75-AD25-7FFAA73C099C}"/>
    <cellStyle name="tableau | cellule | (total) | pourcentage | decimal 2_A5.2-c" xfId="696" xr:uid="{5F0FB58A-669C-4601-BC60-68D449E2B586}"/>
    <cellStyle name="tableau | cellule | (total) | pourcentage | entier" xfId="372" xr:uid="{C2EEA666-0B3C-46DB-84FC-6387F6425AC6}"/>
    <cellStyle name="tableau | cellule | (total) | pourcentage | entier 2" xfId="373" xr:uid="{7E046396-B17E-4F0E-AFD9-67E9C1C99169}"/>
    <cellStyle name="tableau | cellule | (total) | pourcentage | entier 2 2" xfId="1900" xr:uid="{21CA4B33-3255-4ADA-9B98-AA331AA1BAE7}"/>
    <cellStyle name="tableau | cellule | (total) | pourcentage | entier 2 2 2" xfId="2433" xr:uid="{8DE3FD59-AF79-4E1B-8929-0AF350C21D0C}"/>
    <cellStyle name="tableau | cellule | (total) | pourcentage | entier 2 2 3" xfId="2696" xr:uid="{DF01F62D-77BF-45F4-A96A-CC268519B609}"/>
    <cellStyle name="tableau | cellule | (total) | pourcentage | entier 2 3" xfId="2169" xr:uid="{0DE79460-92DD-47A5-B730-4CAEF66C513F}"/>
    <cellStyle name="tableau | cellule | (total) | pourcentage | entier 3" xfId="374" xr:uid="{6184D071-D97B-4726-80B8-26A0E143E7DC}"/>
    <cellStyle name="tableau | cellule | (total) | pourcentage | entier 3 2" xfId="1901" xr:uid="{0E5D9F68-1C62-4A0E-8EB4-16F1E7DC3499}"/>
    <cellStyle name="tableau | cellule | (total) | pourcentage | entier 3 2 2" xfId="2434" xr:uid="{560212E3-5DFD-48D1-9F7C-CFE1DAE718B9}"/>
    <cellStyle name="tableau | cellule | (total) | pourcentage | entier 3 2 3" xfId="2697" xr:uid="{F934865B-BEAD-412E-8F64-A1ADCDB6AD07}"/>
    <cellStyle name="tableau | cellule | (total) | pourcentage | entier 3 3" xfId="2170" xr:uid="{C6F23EB0-7678-4BAC-813B-6D61E11B1816}"/>
    <cellStyle name="tableau | cellule | (total) | pourcentage | entier 4" xfId="697" xr:uid="{DBFE12CF-107C-4C70-85FE-D5D8A168B9C1}"/>
    <cellStyle name="tableau | cellule | (total) | pourcentage | entier 5" xfId="1899" xr:uid="{E723A196-2CDF-4FD8-AA0B-CBFDB768C2FA}"/>
    <cellStyle name="tableau | cellule | (total) | pourcentage | entier 5 2" xfId="2432" xr:uid="{64EA105B-9109-4F8E-A7C4-B6572EE39CC3}"/>
    <cellStyle name="tableau | cellule | (total) | pourcentage | entier 5 3" xfId="2695" xr:uid="{0A6DFE12-B64C-43EC-A8F8-1E43FD1D946F}"/>
    <cellStyle name="tableau | cellule | (total) | pourcentage | entier 6" xfId="2168" xr:uid="{6C89FE9E-4F63-4937-9236-5A0808DC8C5A}"/>
    <cellStyle name="tableau | cellule | (total) | pourcentage | entier_A5.2-c" xfId="698" xr:uid="{333D43D2-9C66-4987-B3B9-456ED636F252}"/>
    <cellStyle name="tableau | cellule | (total) | standard" xfId="375" xr:uid="{1FF2FDA7-8DFE-43BE-AED8-233104F7E32C}"/>
    <cellStyle name="tableau | cellule | (total) | standard 2" xfId="376" xr:uid="{704F86E4-7880-4B8E-8DAC-06763B1BC9BD}"/>
    <cellStyle name="tableau | cellule | (total) | standard 2 2" xfId="1903" xr:uid="{CFD42F42-FD90-49C5-B271-A7AC3BF6B0E6}"/>
    <cellStyle name="tableau | cellule | (total) | standard 2 2 2" xfId="2436" xr:uid="{BD5D3D0A-5C32-4FFE-A328-51CC22741413}"/>
    <cellStyle name="tableau | cellule | (total) | standard 2 2 3" xfId="2699" xr:uid="{1E9390C4-06ED-43D8-BF0B-28E8ECC08429}"/>
    <cellStyle name="tableau | cellule | (total) | standard 2 3" xfId="2172" xr:uid="{EED58027-22DD-4040-A9B4-ADEE16BC3F6B}"/>
    <cellStyle name="tableau | cellule | (total) | standard 3" xfId="377" xr:uid="{6BEEBC85-66DC-4657-8556-F7562B40DA00}"/>
    <cellStyle name="tableau | cellule | (total) | standard 3 2" xfId="1904" xr:uid="{AA853291-B6E8-44F0-A76C-F9382F13900B}"/>
    <cellStyle name="tableau | cellule | (total) | standard 3 2 2" xfId="2437" xr:uid="{A76B4B52-C2E9-4B96-80C7-3FAD388A084C}"/>
    <cellStyle name="tableau | cellule | (total) | standard 3 2 3" xfId="2700" xr:uid="{F7CE4E84-982F-44BE-9F2E-C97D38724B93}"/>
    <cellStyle name="tableau | cellule | (total) | standard 3 3" xfId="2173" xr:uid="{934FC6E5-D830-4F69-8F32-209490431D35}"/>
    <cellStyle name="tableau | cellule | (total) | standard 4" xfId="699" xr:uid="{A35CB7CC-3BAE-43C5-88E0-6C2728CBB3DF}"/>
    <cellStyle name="tableau | cellule | (total) | standard 5" xfId="1902" xr:uid="{4AF8FC1D-14E5-4660-AF99-38567850809C}"/>
    <cellStyle name="tableau | cellule | (total) | standard 5 2" xfId="2435" xr:uid="{7801E557-9A8B-4EA6-8806-0DB1DCE0C672}"/>
    <cellStyle name="tableau | cellule | (total) | standard 5 3" xfId="2698" xr:uid="{A71F143E-8252-4B78-9C63-0905387390EB}"/>
    <cellStyle name="tableau | cellule | (total) | standard 6" xfId="2171" xr:uid="{576FA7D1-557D-434F-A0ED-0835422CB40D}"/>
    <cellStyle name="tableau | cellule | (total) | standard_A5.2-c" xfId="700" xr:uid="{8326586B-A4B5-4A1A-BA1C-7572A28FC5E9}"/>
    <cellStyle name="tableau | cellule | (total) | texte" xfId="378" xr:uid="{69C078DC-4CB3-4072-B93F-B77BE22B3AD8}"/>
    <cellStyle name="tableau | cellule | (total) | texte 2" xfId="379" xr:uid="{D18A7BA4-5068-4CC7-8636-CA3E378F32D3}"/>
    <cellStyle name="tableau | cellule | (total) | texte 2 2" xfId="1906" xr:uid="{EFE6C7F7-50F7-4B07-AA78-03145D9970FD}"/>
    <cellStyle name="tableau | cellule | (total) | texte 2 2 2" xfId="2439" xr:uid="{4F5A55B0-28C0-4BB4-8730-0BDF4D0B0D2C}"/>
    <cellStyle name="tableau | cellule | (total) | texte 2 2 3" xfId="2702" xr:uid="{2DBF9F73-BC0D-4A64-896B-D00C74F75C2B}"/>
    <cellStyle name="tableau | cellule | (total) | texte 2 3" xfId="2175" xr:uid="{7B0BB1C1-53A2-441D-A4E5-7C9CC71B25E7}"/>
    <cellStyle name="tableau | cellule | (total) | texte 3" xfId="380" xr:uid="{9FC9D364-03E8-45A5-9EEE-9068EE3AAAC9}"/>
    <cellStyle name="tableau | cellule | (total) | texte 3 2" xfId="1907" xr:uid="{FEF07B4C-B247-40B5-9320-AC885B22A683}"/>
    <cellStyle name="tableau | cellule | (total) | texte 3 2 2" xfId="2440" xr:uid="{87932AAC-D960-45F3-AD6D-9F91C379A41F}"/>
    <cellStyle name="tableau | cellule | (total) | texte 3 2 3" xfId="2703" xr:uid="{402286E2-D12E-4BF8-B568-006BF188713B}"/>
    <cellStyle name="tableau | cellule | (total) | texte 3 3" xfId="2176" xr:uid="{4B3C182B-8923-4E07-8F18-7FA71244ABEA}"/>
    <cellStyle name="tableau | cellule | (total) | texte 4" xfId="701" xr:uid="{83F00B57-E881-42FA-BCD1-F4FFFBDFFF5B}"/>
    <cellStyle name="tableau | cellule | (total) | texte 5" xfId="1905" xr:uid="{474BE2AC-300B-4EF4-9F17-A7C8BF277356}"/>
    <cellStyle name="tableau | cellule | (total) | texte 5 2" xfId="2438" xr:uid="{C826AC79-D458-4141-B4C7-127083E8297A}"/>
    <cellStyle name="tableau | cellule | (total) | texte 5 3" xfId="2701" xr:uid="{540B5F24-1BEF-4296-8BB9-CC39184B5071}"/>
    <cellStyle name="tableau | cellule | (total) | texte 6" xfId="2174" xr:uid="{1801402F-3871-4503-9FE5-421053F3E560}"/>
    <cellStyle name="tableau | cellule | (total) | texte_A5.2-c" xfId="702" xr:uid="{9F1CB19D-3D39-4E71-B066-04D9CCFFCC8F}"/>
    <cellStyle name="tableau | cellule | normal | decimal 1" xfId="119" xr:uid="{B8676FE5-2B42-43AF-97D9-2BCE25511A48}"/>
    <cellStyle name="tableau | cellule | normal | decimal 1 2" xfId="382" xr:uid="{C7EB2799-28E3-4987-B63A-B95ED9BA7D99}"/>
    <cellStyle name="tableau | cellule | normal | decimal 1 2 2" xfId="1766" xr:uid="{4FD0FFBA-9611-49DF-B7AE-4A9553EFCEB3}"/>
    <cellStyle name="tableau | cellule | normal | decimal 1 2 2 2" xfId="1779" xr:uid="{FF14E977-B8CD-4A36-9C05-DBAB61C5A216}"/>
    <cellStyle name="tableau | cellule | normal | decimal 1 2 2 2 2" xfId="2312" xr:uid="{41C18783-C741-417F-A4BD-1870B3921725}"/>
    <cellStyle name="tableau | cellule | normal | decimal 1 2 2 3" xfId="2568" xr:uid="{D0D817C4-C4CD-4047-A5A3-1995D90220CE}"/>
    <cellStyle name="tableau | cellule | normal | decimal 1 2 3" xfId="1482" xr:uid="{5C1A94A2-680E-4843-B8E5-807D7F1D556A}"/>
    <cellStyle name="tableau | cellule | normal | decimal 1 2 3 2" xfId="2277" xr:uid="{765B1BE8-A747-47C5-AA1A-85E5F261302F}"/>
    <cellStyle name="tableau | cellule | normal | decimal 1 2 3 3" xfId="2217" xr:uid="{1FB909CC-1E6E-4C31-BAD5-F7C0B1478DE2}"/>
    <cellStyle name="tableau | cellule | normal | decimal 1 2 4" xfId="1777" xr:uid="{9366AA73-386B-4E7B-A36D-0694543D88B4}"/>
    <cellStyle name="tableau | cellule | normal | decimal 1 2 4 2" xfId="2310" xr:uid="{8FB760D5-0287-4C3D-BC30-67B0FF10882F}"/>
    <cellStyle name="tableau | cellule | normal | decimal 1 2 4 3" xfId="2577" xr:uid="{C1DF2BA5-9898-414F-8A06-06B2CA8616D0}"/>
    <cellStyle name="tableau | cellule | normal | decimal 1 2 5" xfId="1909" xr:uid="{CD1BFEBE-6597-4A2A-B6C2-8B8164BD9310}"/>
    <cellStyle name="tableau | cellule | normal | decimal 1 2 5 2" xfId="2442" xr:uid="{AC4C67F0-1378-4EC9-9913-908E2777D099}"/>
    <cellStyle name="tableau | cellule | normal | decimal 1 2 6" xfId="2275" xr:uid="{3FD8FCAB-1F15-4E13-8954-063399C423A7}"/>
    <cellStyle name="tableau | cellule | normal | decimal 1 3" xfId="383" xr:uid="{975D13B1-D133-4B7B-9D6F-A604CB42B335}"/>
    <cellStyle name="tableau | cellule | normal | decimal 1 3 2" xfId="1768" xr:uid="{2F9E3D92-8D56-4107-89EB-17AB8A17147A}"/>
    <cellStyle name="tableau | cellule | normal | decimal 1 3 2 2" xfId="1781" xr:uid="{CB520CD3-63FC-4154-B94C-DB429D2D53DB}"/>
    <cellStyle name="tableau | cellule | normal | decimal 1 3 2 2 2" xfId="2314" xr:uid="{7E6F1D63-3F21-4857-B893-DBABB8721E1E}"/>
    <cellStyle name="tableau | cellule | normal | decimal 1 3 2 3" xfId="2570" xr:uid="{8BF7E5B8-13D4-408C-A2CB-6E214EDA823A}"/>
    <cellStyle name="tableau | cellule | normal | decimal 1 3 3" xfId="1484" xr:uid="{EE09923D-67D5-4E96-87C4-B178A643D921}"/>
    <cellStyle name="tableau | cellule | normal | decimal 1 3 3 2" xfId="2279" xr:uid="{07F9545D-EE1A-4FFE-9CBD-B75D396518B6}"/>
    <cellStyle name="tableau | cellule | normal | decimal 1 3 3 3" xfId="2052" xr:uid="{FA476D24-54C6-4488-9BE8-01E95C100B6F}"/>
    <cellStyle name="tableau | cellule | normal | decimal 1 3 4" xfId="1773" xr:uid="{7EA0FB17-CF26-4B60-8CBF-8E5E84426785}"/>
    <cellStyle name="tableau | cellule | normal | decimal 1 3 4 2" xfId="2306" xr:uid="{971AE7C1-370A-416A-B6B0-4290F383C4EB}"/>
    <cellStyle name="tableau | cellule | normal | decimal 1 3 4 3" xfId="2575" xr:uid="{1F8781DA-B271-453B-93D0-E1A70BEA522B}"/>
    <cellStyle name="tableau | cellule | normal | decimal 1 3 5" xfId="1910" xr:uid="{33ADB3E6-D9C7-4F44-B9C1-BF1EFD8A61C5}"/>
    <cellStyle name="tableau | cellule | normal | decimal 1 3 5 2" xfId="2443" xr:uid="{A7AFF645-1208-4E40-8D51-C78AC7163279}"/>
    <cellStyle name="tableau | cellule | normal | decimal 1 3 6" xfId="2227" xr:uid="{49833383-531E-45D3-A232-FDF83F8F6C06}"/>
    <cellStyle name="tableau | cellule | normal | decimal 1 4" xfId="381" xr:uid="{0A633AE2-FF44-4FA8-B20F-5A333E299A50}"/>
    <cellStyle name="tableau | cellule | normal | decimal 1 4 2" xfId="703" xr:uid="{30636C9C-2ED1-40AC-BCA0-C2D510B33C01}"/>
    <cellStyle name="tableau | cellule | normal | decimal 1 4 3" xfId="1490" xr:uid="{B9337AB2-61FD-4BAB-A62D-375D5C9A020D}"/>
    <cellStyle name="tableau | cellule | normal | decimal 1 4 3 2" xfId="2281" xr:uid="{D98C8CD2-14A0-4929-A30F-0B7AD508A5DE}"/>
    <cellStyle name="tableau | cellule | normal | decimal 1 4 3 3" xfId="2050" xr:uid="{D2E3AB78-1ADC-4B40-9546-81E0476F805B}"/>
    <cellStyle name="tableau | cellule | normal | decimal 1 4 4" xfId="1774" xr:uid="{768E466F-7789-48EB-ACBB-AA35BDBC6C9F}"/>
    <cellStyle name="tableau | cellule | normal | decimal 1 4 4 2" xfId="2307" xr:uid="{05DC59BD-0DF5-4056-9FDC-C7BBA987795F}"/>
    <cellStyle name="tableau | cellule | normal | decimal 1 4 5" xfId="2177" xr:uid="{F9EBFE7D-BD8D-44E9-BABC-F52C39E3AAD2}"/>
    <cellStyle name="tableau | cellule | normal | decimal 1 4 6" xfId="2566" xr:uid="{50D6EB5F-3ABC-4232-8F18-502B4CCB5C73}"/>
    <cellStyle name="tableau | cellule | normal | decimal 1 5" xfId="1772" xr:uid="{59CD769F-9D10-4D0B-BB0A-FEBFCB4D388C}"/>
    <cellStyle name="tableau | cellule | normal | decimal 1 5 2" xfId="2305" xr:uid="{4DEF03C2-E386-4C53-9906-55FE640A68A5}"/>
    <cellStyle name="tableau | cellule | normal | decimal 1 5 3" xfId="2574" xr:uid="{C8D512D7-0842-46A8-AB1E-4A86D803F68B}"/>
    <cellStyle name="tableau | cellule | normal | decimal 1 6" xfId="1908" xr:uid="{CC3E5707-0154-4B84-807B-B103B875598F}"/>
    <cellStyle name="tableau | cellule | normal | decimal 1 6 2" xfId="2441" xr:uid="{23BE9425-F0BB-4E57-92CB-68E4B7972989}"/>
    <cellStyle name="tableau | cellule | normal | decimal 1_A5.2-c" xfId="704" xr:uid="{4864F15F-3D99-451F-B79B-B113F3331582}"/>
    <cellStyle name="tableau | cellule | normal | decimal 2" xfId="384" xr:uid="{871298C9-5196-4BE5-90F4-0B7D550E3361}"/>
    <cellStyle name="tableau | cellule | normal | decimal 2 2" xfId="385" xr:uid="{1649E480-A2CC-44BE-9709-CCFFDE2F09C3}"/>
    <cellStyle name="tableau | cellule | normal | decimal 2 2 2" xfId="1912" xr:uid="{CB7E778D-87D1-43BE-8F82-6A76AB154688}"/>
    <cellStyle name="tableau | cellule | normal | decimal 2 2 2 2" xfId="2445" xr:uid="{E68A626A-940A-45E0-95AD-8C4873110955}"/>
    <cellStyle name="tableau | cellule | normal | decimal 2 2 3" xfId="2224" xr:uid="{699E95A5-652E-4C86-89D4-F7AA62AA109F}"/>
    <cellStyle name="tableau | cellule | normal | decimal 2 3" xfId="386" xr:uid="{68853D66-D3F9-463B-AE35-C9FA7C3B9112}"/>
    <cellStyle name="tableau | cellule | normal | decimal 2 3 2" xfId="1913" xr:uid="{478204FF-6BF0-4421-BB3A-A3F2C5388380}"/>
    <cellStyle name="tableau | cellule | normal | decimal 2 3 2 2" xfId="2446" xr:uid="{F07C7A4D-93D6-4759-8412-140DAA80A7C0}"/>
    <cellStyle name="tableau | cellule | normal | decimal 2 3 3" xfId="2246" xr:uid="{9D11F90B-0FF4-438E-B693-0E67F6D21930}"/>
    <cellStyle name="tableau | cellule | normal | decimal 2 4" xfId="705" xr:uid="{62BA5098-554F-420B-B60A-8E5F8C53744C}"/>
    <cellStyle name="tableau | cellule | normal | decimal 2 5" xfId="1911" xr:uid="{41902054-E58A-4F8A-A192-CE30016BA91C}"/>
    <cellStyle name="tableau | cellule | normal | decimal 2 5 2" xfId="2444" xr:uid="{F626ED46-213B-4BAF-8276-EA5942E97076}"/>
    <cellStyle name="tableau | cellule | normal | decimal 2 6" xfId="2247" xr:uid="{B2A6E789-699D-4379-BC31-B7446C04C755}"/>
    <cellStyle name="tableau | cellule | normal | decimal 2_A5.2-c" xfId="706" xr:uid="{6D5DC692-E895-4FE5-A45A-2BD9BCD2EEC5}"/>
    <cellStyle name="tableau | cellule | normal | decimal 3" xfId="387" xr:uid="{4AE05C62-1599-4973-94AD-34AD71FFC7A9}"/>
    <cellStyle name="tableau | cellule | normal | decimal 3 2" xfId="388" xr:uid="{680472AC-5D51-4CEC-BA4E-0316E66DE644}"/>
    <cellStyle name="tableau | cellule | normal | decimal 3 2 2" xfId="1915" xr:uid="{E41FDAA9-DE22-43FC-9589-8F610C68DC4D}"/>
    <cellStyle name="tableau | cellule | normal | decimal 3 2 2 2" xfId="2448" xr:uid="{9D68C913-49A1-4120-9277-BA9CEF0597AF}"/>
    <cellStyle name="tableau | cellule | normal | decimal 3 2 3" xfId="101" xr:uid="{2760AC62-B15C-4A9A-AEBA-1224E2CDD08D}"/>
    <cellStyle name="tableau | cellule | normal | decimal 3 3" xfId="389" xr:uid="{BA3BCE3C-F825-46BF-A1E0-7E328ADFF762}"/>
    <cellStyle name="tableau | cellule | normal | decimal 3 3 2" xfId="1916" xr:uid="{6CE5A1FB-3A2E-4306-840A-06210F4784E9}"/>
    <cellStyle name="tableau | cellule | normal | decimal 3 3 2 2" xfId="2449" xr:uid="{A8D2E3EC-D6BF-452C-95C6-49DE1E17387B}"/>
    <cellStyle name="tableau | cellule | normal | decimal 3 3 3" xfId="2245" xr:uid="{8E0540C5-0209-45CC-9049-DD608622691B}"/>
    <cellStyle name="tableau | cellule | normal | decimal 3 4" xfId="707" xr:uid="{342BE243-FD30-4774-A001-A0AF69A5A65E}"/>
    <cellStyle name="tableau | cellule | normal | decimal 3 5" xfId="1914" xr:uid="{29287AF1-238D-4B9E-B6EB-6BF3399A793D}"/>
    <cellStyle name="tableau | cellule | normal | decimal 3 5 2" xfId="2447" xr:uid="{12503B78-1A2F-461C-B26C-AA0C4A3AAD4C}"/>
    <cellStyle name="tableau | cellule | normal | decimal 3 6" xfId="2220" xr:uid="{D7EE37BC-186E-4BF8-BCEE-947FEE1228A0}"/>
    <cellStyle name="tableau | cellule | normal | decimal 3_A5.2-c" xfId="708" xr:uid="{D0B137B6-E3D8-4CA6-A5B1-6EC5E6BAB619}"/>
    <cellStyle name="tableau | cellule | normal | decimal 4" xfId="390" xr:uid="{9632E4CF-9B3E-450B-B1D3-A60D61B015FB}"/>
    <cellStyle name="tableau | cellule | normal | decimal 4 2" xfId="391" xr:uid="{C9E5E946-5F4B-4829-A125-F47056EC3ED9}"/>
    <cellStyle name="tableau | cellule | normal | decimal 4 2 2" xfId="1918" xr:uid="{4C47E9C5-C64D-4DEE-A94A-F9433716403D}"/>
    <cellStyle name="tableau | cellule | normal | decimal 4 2 2 2" xfId="2451" xr:uid="{8F238C2B-28FA-4531-8B2C-93C3292516AE}"/>
    <cellStyle name="tableau | cellule | normal | decimal 4 2 3" xfId="2272" xr:uid="{1DF90DBC-944D-4422-B7E6-63AF97A4D6E2}"/>
    <cellStyle name="tableau | cellule | normal | decimal 4 3" xfId="392" xr:uid="{5FD10FB2-7F27-438D-A2AD-FCD47F0E3520}"/>
    <cellStyle name="tableau | cellule | normal | decimal 4 3 2" xfId="1919" xr:uid="{2B4A5773-0339-4926-B9DA-2623A8A7F7AE}"/>
    <cellStyle name="tableau | cellule | normal | decimal 4 3 2 2" xfId="2452" xr:uid="{17CC459A-7EB7-402C-AA1A-607E2A3E9277}"/>
    <cellStyle name="tableau | cellule | normal | decimal 4 3 3" xfId="2258" xr:uid="{ADF62B09-8FAB-4E12-AAB3-0B741180A502}"/>
    <cellStyle name="tableau | cellule | normal | decimal 4 4" xfId="709" xr:uid="{28AE641D-60E8-497A-9042-84C16A0CFBCB}"/>
    <cellStyle name="tableau | cellule | normal | decimal 4 5" xfId="1917" xr:uid="{91AD2BB6-C379-44A1-B72C-61CE1E9421B0}"/>
    <cellStyle name="tableau | cellule | normal | decimal 4 5 2" xfId="2450" xr:uid="{D160DDA6-E434-402C-952D-699BF407A6EF}"/>
    <cellStyle name="tableau | cellule | normal | decimal 4 6" xfId="2274" xr:uid="{5D6BD40B-4C4E-49A3-8AC9-85877EBE1FBC}"/>
    <cellStyle name="tableau | cellule | normal | decimal 4_A5.2-c" xfId="710" xr:uid="{1CCEAEF4-C8A7-41FF-8D66-23B2E43430F1}"/>
    <cellStyle name="tableau | cellule | normal | entier" xfId="393" xr:uid="{DDA024A3-A228-4A96-9B3B-5525DC9EFC87}"/>
    <cellStyle name="tableau | cellule | normal | entier 2" xfId="394" xr:uid="{3A037DA8-A346-411A-9A1C-E5F45873FEC5}"/>
    <cellStyle name="tableau | cellule | normal | entier 2 2" xfId="1921" xr:uid="{255E1A3B-4856-40A3-9CBE-3FEBB2C2A507}"/>
    <cellStyle name="tableau | cellule | normal | entier 2 2 2" xfId="2454" xr:uid="{F1E8D713-2211-4036-9140-3EACC499A902}"/>
    <cellStyle name="tableau | cellule | normal | entier 2 3" xfId="2251" xr:uid="{827AE197-B794-47A9-A85D-05BA2CE36249}"/>
    <cellStyle name="tableau | cellule | normal | entier 3" xfId="395" xr:uid="{577B434B-7C2E-41CF-B6D6-731E217531A1}"/>
    <cellStyle name="tableau | cellule | normal | entier 3 2" xfId="1922" xr:uid="{D1D5F0AA-BE82-44F3-A939-89C0C858CC40}"/>
    <cellStyle name="tableau | cellule | normal | entier 3 2 2" xfId="2455" xr:uid="{A8D59249-955D-47DE-AFAD-38B1D3C25E22}"/>
    <cellStyle name="tableau | cellule | normal | entier 3 3" xfId="2219" xr:uid="{C43D7E61-BDE3-4B85-A52F-611278409896}"/>
    <cellStyle name="tableau | cellule | normal | entier 4" xfId="711" xr:uid="{2BE4B4F0-B7E3-43FC-86D1-85B5D5A99BB5}"/>
    <cellStyle name="tableau | cellule | normal | entier 5" xfId="1920" xr:uid="{D1BA5879-8E77-4929-A698-B2C56AE54A5E}"/>
    <cellStyle name="tableau | cellule | normal | entier 5 2" xfId="2453" xr:uid="{D24257A2-CF31-4A8F-858A-8C88EED694EE}"/>
    <cellStyle name="tableau | cellule | normal | entier 6" xfId="2255" xr:uid="{86C4D782-16F3-4C61-977D-3D227D3564A4}"/>
    <cellStyle name="tableau | cellule | normal | entier_A5.2-c" xfId="712" xr:uid="{AA18C85D-D12F-4FCD-BEE2-7191CF9718E9}"/>
    <cellStyle name="tableau | cellule | normal | euro | decimal 1" xfId="396" xr:uid="{50B6174A-89F1-4577-B6E7-CA955E2B9A67}"/>
    <cellStyle name="tableau | cellule | normal | euro | decimal 1 2" xfId="397" xr:uid="{60C36C1D-D277-46B7-932E-48BBCFFA2ADD}"/>
    <cellStyle name="tableau | cellule | normal | euro | decimal 1 2 2" xfId="1924" xr:uid="{5B7CEA60-26A2-495D-ADD4-B75DC36C2462}"/>
    <cellStyle name="tableau | cellule | normal | euro | decimal 1 2 2 2" xfId="2457" xr:uid="{78B288D1-2C59-483C-BD12-2E3619928165}"/>
    <cellStyle name="tableau | cellule | normal | euro | decimal 1 2 3" xfId="2231" xr:uid="{5CE66C75-778F-4C24-A2D7-B68505D0FB01}"/>
    <cellStyle name="tableau | cellule | normal | euro | decimal 1 3" xfId="398" xr:uid="{38195910-EE61-460F-BD44-97258F5D6484}"/>
    <cellStyle name="tableau | cellule | normal | euro | decimal 1 3 2" xfId="1925" xr:uid="{7E2C2BB3-EFD1-4262-8D6E-D12E4FABF48E}"/>
    <cellStyle name="tableau | cellule | normal | euro | decimal 1 3 2 2" xfId="2458" xr:uid="{703D8EC8-0700-468E-A3F0-52640699968D}"/>
    <cellStyle name="tableau | cellule | normal | euro | decimal 1 3 3" xfId="2243" xr:uid="{F2B2C85C-008B-4B31-ADE3-EEF6C0DFD6E5}"/>
    <cellStyle name="tableau | cellule | normal | euro | decimal 1 4" xfId="713" xr:uid="{2D20508A-D994-41A5-9410-4634E6DD0AB9}"/>
    <cellStyle name="tableau | cellule | normal | euro | decimal 1 5" xfId="1923" xr:uid="{8BB03757-AA79-42C5-8C25-2E2FC757D21F}"/>
    <cellStyle name="tableau | cellule | normal | euro | decimal 1 5 2" xfId="2456" xr:uid="{D97BAF5B-EFD5-4505-B4D7-9C95B8226671}"/>
    <cellStyle name="tableau | cellule | normal | euro | decimal 1 6" xfId="2212" xr:uid="{0DAB3D59-46E8-4E3D-8455-A7A6CDD3088D}"/>
    <cellStyle name="tableau | cellule | normal | euro | decimal 1_A5.2-c" xfId="714" xr:uid="{BED8A953-0525-4A8D-8323-02A36EE21620}"/>
    <cellStyle name="tableau | cellule | normal | euro | decimal 2" xfId="399" xr:uid="{3BB22124-1AB6-47DE-BCDE-BE698DDF22FB}"/>
    <cellStyle name="tableau | cellule | normal | euro | decimal 2 2" xfId="400" xr:uid="{6AAADD8F-3F30-43C7-9EA9-BA1ACADC4B93}"/>
    <cellStyle name="tableau | cellule | normal | euro | decimal 2 2 2" xfId="1927" xr:uid="{99C3496A-6BC6-4B4C-A8F0-9824C85CBEB1}"/>
    <cellStyle name="tableau | cellule | normal | euro | decimal 2 2 2 2" xfId="2460" xr:uid="{F1E98A64-BE69-426C-B632-F9311EFEE615}"/>
    <cellStyle name="tableau | cellule | normal | euro | decimal 2 2 3" xfId="2266" xr:uid="{121E2DDF-6F3B-45A9-823A-617E502FA0C8}"/>
    <cellStyle name="tableau | cellule | normal | euro | decimal 2 3" xfId="401" xr:uid="{99AEE2E2-D892-44AB-9860-AB813BD5F108}"/>
    <cellStyle name="tableau | cellule | normal | euro | decimal 2 3 2" xfId="1928" xr:uid="{E845931B-6EF4-48C9-9FA3-C40F6BF64805}"/>
    <cellStyle name="tableau | cellule | normal | euro | decimal 2 3 2 2" xfId="2461" xr:uid="{B84991D1-DA5A-4471-9D1D-9B16A5C37662}"/>
    <cellStyle name="tableau | cellule | normal | euro | decimal 2 3 3" xfId="2259" xr:uid="{747EDF6F-4665-4562-A831-7FE7EFC1FF77}"/>
    <cellStyle name="tableau | cellule | normal | euro | decimal 2 4" xfId="715" xr:uid="{BDC7D5EB-91EC-4136-9854-2FEE2679E036}"/>
    <cellStyle name="tableau | cellule | normal | euro | decimal 2 5" xfId="1926" xr:uid="{C2778FAE-E220-402F-9183-AC500CCDE6DF}"/>
    <cellStyle name="tableau | cellule | normal | euro | decimal 2 5 2" xfId="2459" xr:uid="{7464DD14-8249-4F55-8214-C875DE80E9C1}"/>
    <cellStyle name="tableau | cellule | normal | euro | decimal 2 6" xfId="2244" xr:uid="{CF44D114-8FC0-4C7F-B4C1-8F9C37EFFD70}"/>
    <cellStyle name="tableau | cellule | normal | euro | decimal 2_A5.2-c" xfId="716" xr:uid="{0E69150D-F11D-4351-A0B6-06B39EB4314F}"/>
    <cellStyle name="tableau | cellule | normal | euro | entier" xfId="402" xr:uid="{93CD35CC-492F-4DF8-ABE0-5145248B41D4}"/>
    <cellStyle name="tableau | cellule | normal | euro | entier 2" xfId="403" xr:uid="{EF645BAA-D2AA-4F67-973C-54F287A73DEF}"/>
    <cellStyle name="tableau | cellule | normal | euro | entier 2 2" xfId="1930" xr:uid="{09BF4196-2B88-44D3-B49D-F7EB7A01CF2D}"/>
    <cellStyle name="tableau | cellule | normal | euro | entier 2 2 2" xfId="2463" xr:uid="{C83CB5BB-A560-488C-857A-F5CF0119DF5B}"/>
    <cellStyle name="tableau | cellule | normal | euro | entier 2 3" xfId="102" xr:uid="{3C7CDB0B-2FE6-4C0F-957A-EA8310AE2329}"/>
    <cellStyle name="tableau | cellule | normal | euro | entier 3" xfId="404" xr:uid="{CE3540F4-E0A1-4652-83D3-B93DE5A0AE2E}"/>
    <cellStyle name="tableau | cellule | normal | euro | entier 3 2" xfId="1931" xr:uid="{BDC35FE4-BF59-4FA4-888A-39E9EAD623BF}"/>
    <cellStyle name="tableau | cellule | normal | euro | entier 3 2 2" xfId="2464" xr:uid="{63A1F775-FE67-4DFE-B178-E28E1AE930CE}"/>
    <cellStyle name="tableau | cellule | normal | euro | entier 3 3" xfId="2079" xr:uid="{0FB2EBF1-C871-44D6-B687-8396A29D74D4}"/>
    <cellStyle name="tableau | cellule | normal | euro | entier 4" xfId="717" xr:uid="{DA282070-BC36-4F51-B401-AA60AE510694}"/>
    <cellStyle name="tableau | cellule | normal | euro | entier 5" xfId="1929" xr:uid="{3ABFD9A5-384D-4825-BD73-298B22B577D5}"/>
    <cellStyle name="tableau | cellule | normal | euro | entier 5 2" xfId="2462" xr:uid="{8F32794F-AA1F-454F-90B4-FC3B2CA922B3}"/>
    <cellStyle name="tableau | cellule | normal | euro | entier 6" xfId="2234" xr:uid="{6E07F4F1-FB14-4B5E-B3D3-0EBF522B1D87}"/>
    <cellStyle name="tableau | cellule | normal | euro | entier_A5.2-c" xfId="718" xr:uid="{9075E79D-F602-4AF7-AA4F-45E799497F51}"/>
    <cellStyle name="tableau | cellule | normal | franc | decimal 1" xfId="405" xr:uid="{7EADCD5C-DFFE-4A34-9A17-C8BD5C5B045F}"/>
    <cellStyle name="tableau | cellule | normal | franc | decimal 1 2" xfId="406" xr:uid="{3C348FE6-2A96-4AB9-B5C1-02FA4E344193}"/>
    <cellStyle name="tableau | cellule | normal | franc | decimal 1 2 2" xfId="1933" xr:uid="{9DD93A95-3100-464E-89CC-98361669FD98}"/>
    <cellStyle name="tableau | cellule | normal | franc | decimal 1 2 2 2" xfId="2466" xr:uid="{8BFEB729-D978-4E1B-8D21-6A07DECB6903}"/>
    <cellStyle name="tableau | cellule | normal | franc | decimal 1 2 3" xfId="2233" xr:uid="{BF445BF0-9CD0-4DC4-B0C9-36BDB874239B}"/>
    <cellStyle name="tableau | cellule | normal | franc | decimal 1 3" xfId="407" xr:uid="{F6BABE4B-8CC8-4FEB-9325-026BC7788B76}"/>
    <cellStyle name="tableau | cellule | normal | franc | decimal 1 3 2" xfId="1934" xr:uid="{67D27672-2CCD-4A53-A20C-FA937F724FB3}"/>
    <cellStyle name="tableau | cellule | normal | franc | decimal 1 3 2 2" xfId="2467" xr:uid="{88378BA3-C764-4F24-BC61-9A39FCB9C108}"/>
    <cellStyle name="tableau | cellule | normal | franc | decimal 1 3 3" xfId="2264" xr:uid="{E63B8C08-25FF-4968-80D8-84FF1578B56C}"/>
    <cellStyle name="tableau | cellule | normal | franc | decimal 1 4" xfId="719" xr:uid="{C756AF0C-CBDB-4678-A6CC-168A13212ABC}"/>
    <cellStyle name="tableau | cellule | normal | franc | decimal 1 5" xfId="1932" xr:uid="{C3D1E15B-6CAE-427F-93E6-C70F9813B330}"/>
    <cellStyle name="tableau | cellule | normal | franc | decimal 1 5 2" xfId="2465" xr:uid="{78E8B352-7FB2-466C-A64B-4398BA1701D2}"/>
    <cellStyle name="tableau | cellule | normal | franc | decimal 1 6" xfId="2230" xr:uid="{6201A0E5-0A5D-4BC5-BEF9-3960E8B50BCC}"/>
    <cellStyle name="tableau | cellule | normal | franc | decimal 1_A5.2-c" xfId="720" xr:uid="{EA1791A4-D6C0-4A68-98D1-412A6CBDEC41}"/>
    <cellStyle name="tableau | cellule | normal | franc | decimal 2" xfId="408" xr:uid="{4BF41D8A-847F-47E2-9BE0-CF8F656DF6EB}"/>
    <cellStyle name="tableau | cellule | normal | franc | decimal 2 2" xfId="409" xr:uid="{260BE324-D243-4661-8507-4A12E03CC914}"/>
    <cellStyle name="tableau | cellule | normal | franc | decimal 2 2 2" xfId="1936" xr:uid="{F3BA93A4-3526-4C87-A1D3-3886AFDBBAE7}"/>
    <cellStyle name="tableau | cellule | normal | franc | decimal 2 2 2 2" xfId="2469" xr:uid="{AFAF0E7C-DA2B-4EC1-8498-F250C14F25FF}"/>
    <cellStyle name="tableau | cellule | normal | franc | decimal 2 2 3" xfId="2241" xr:uid="{9F2C3958-5626-48CD-8B40-879E862473E2}"/>
    <cellStyle name="tableau | cellule | normal | franc | decimal 2 3" xfId="410" xr:uid="{EA00523E-32A1-460C-A85A-DFACCC01C0CB}"/>
    <cellStyle name="tableau | cellule | normal | franc | decimal 2 3 2" xfId="1937" xr:uid="{F0FAD71B-41D1-4BC3-80B4-7B906E6F448B}"/>
    <cellStyle name="tableau | cellule | normal | franc | decimal 2 3 2 2" xfId="2470" xr:uid="{4924EF43-451E-458B-B3A4-3FC87EE34BC3}"/>
    <cellStyle name="tableau | cellule | normal | franc | decimal 2 3 3" xfId="2226" xr:uid="{7EEE7444-A3B9-4804-B8C8-A853DBFF3199}"/>
    <cellStyle name="tableau | cellule | normal | franc | decimal 2 4" xfId="721" xr:uid="{AD3735F3-BFAA-4450-9516-EC701C246A32}"/>
    <cellStyle name="tableau | cellule | normal | franc | decimal 2 5" xfId="1935" xr:uid="{3C8947C0-79BB-41F3-B6CC-E60390B62CD2}"/>
    <cellStyle name="tableau | cellule | normal | franc | decimal 2 5 2" xfId="2468" xr:uid="{C4520E08-FF53-43E1-9CD9-5A0E3FE49F47}"/>
    <cellStyle name="tableau | cellule | normal | franc | decimal 2 6" xfId="100" xr:uid="{535E8106-8710-4001-AE87-0499D93043F2}"/>
    <cellStyle name="tableau | cellule | normal | franc | decimal 2_A5.2-c" xfId="722" xr:uid="{123B1AE8-40CB-485D-8237-851AAC93AE97}"/>
    <cellStyle name="tableau | cellule | normal | franc | entier" xfId="411" xr:uid="{CE2DCF27-C1C3-4E6D-8C2D-629F0DACAA2B}"/>
    <cellStyle name="tableau | cellule | normal | franc | entier 2" xfId="412" xr:uid="{6659BEAF-A405-4AAE-A4DB-5E91F2C73A61}"/>
    <cellStyle name="tableau | cellule | normal | franc | entier 2 2" xfId="1939" xr:uid="{21B861D7-3993-42F3-8090-22ED9EC5D726}"/>
    <cellStyle name="tableau | cellule | normal | franc | entier 2 2 2" xfId="2472" xr:uid="{EE311156-875A-4622-B7B7-2AE7B1F8FB9D}"/>
    <cellStyle name="tableau | cellule | normal | franc | entier 2 3" xfId="2242" xr:uid="{94D9C2EE-9811-49A6-A5A0-F04BBB8A0811}"/>
    <cellStyle name="tableau | cellule | normal | franc | entier 3" xfId="413" xr:uid="{861056A1-EC9E-487C-BCBF-BE8D9ED68EB7}"/>
    <cellStyle name="tableau | cellule | normal | franc | entier 3 2" xfId="1940" xr:uid="{DEA6998C-5AAA-4123-A5CC-FF803AC52A7A}"/>
    <cellStyle name="tableau | cellule | normal | franc | entier 3 2 2" xfId="2473" xr:uid="{3750E385-3D85-4FE2-9042-61B3C599802F}"/>
    <cellStyle name="tableau | cellule | normal | franc | entier 3 3" xfId="2215" xr:uid="{FA27FA84-713F-45E4-B18A-642429862E31}"/>
    <cellStyle name="tableau | cellule | normal | franc | entier 4" xfId="723" xr:uid="{D471378B-CE44-4CED-A5AA-D9550A3BF82D}"/>
    <cellStyle name="tableau | cellule | normal | franc | entier 5" xfId="1938" xr:uid="{3EEEA83A-83CC-4020-94D9-035BFD7229A5}"/>
    <cellStyle name="tableau | cellule | normal | franc | entier 5 2" xfId="2471" xr:uid="{B7DF3B65-2EE6-44C3-AECB-8EA0A380BA54}"/>
    <cellStyle name="tableau | cellule | normal | franc | entier 6" xfId="2214" xr:uid="{7EEE07C4-46EC-449B-AC31-6CD47CAA316F}"/>
    <cellStyle name="tableau | cellule | normal | franc | entier_A5.2-c" xfId="724" xr:uid="{5141774B-CF40-46A8-8F1C-19E8CDE3BB72}"/>
    <cellStyle name="tableau | cellule | normal | pourcentage | decimal 1" xfId="414" xr:uid="{935C3A26-77E3-45F8-8CE5-B7F022BE7E00}"/>
    <cellStyle name="tableau | cellule | normal | pourcentage | decimal 1 2" xfId="415" xr:uid="{CA1E5210-2295-40CE-A473-09C3DCECBD72}"/>
    <cellStyle name="tableau | cellule | normal | pourcentage | decimal 1 2 2" xfId="1942" xr:uid="{A9B5786A-DF5E-46BF-8E27-2361BDFD3EDF}"/>
    <cellStyle name="tableau | cellule | normal | pourcentage | decimal 1 2 2 2" xfId="2475" xr:uid="{AA655B2B-F5D9-47C1-9D72-DA3ABAF73968}"/>
    <cellStyle name="tableau | cellule | normal | pourcentage | decimal 1 2 3" xfId="2047" xr:uid="{C62C2286-674C-4669-9502-80FB9D368B68}"/>
    <cellStyle name="tableau | cellule | normal | pourcentage | decimal 1 3" xfId="416" xr:uid="{B25A45C5-92F1-4E07-A4BB-8EB4A967018E}"/>
    <cellStyle name="tableau | cellule | normal | pourcentage | decimal 1 3 2" xfId="1943" xr:uid="{52FB11C2-3EC3-4827-B559-82904B302896}"/>
    <cellStyle name="tableau | cellule | normal | pourcentage | decimal 1 3 2 2" xfId="2476" xr:uid="{71D4455A-7FA2-46A4-A1BE-77AFD4EFFD63}"/>
    <cellStyle name="tableau | cellule | normal | pourcentage | decimal 1 3 3" xfId="2228" xr:uid="{265E7C38-A7DB-4B2D-B392-FC56E34963C2}"/>
    <cellStyle name="tableau | cellule | normal | pourcentage | decimal 1 4" xfId="725" xr:uid="{D39185E0-9429-4923-B974-01FB3CF92E91}"/>
    <cellStyle name="tableau | cellule | normal | pourcentage | decimal 1 5" xfId="1941" xr:uid="{05C80699-5674-4A34-A33D-88F4DB62C1A0}"/>
    <cellStyle name="tableau | cellule | normal | pourcentage | decimal 1 5 2" xfId="2474" xr:uid="{986F0969-52F7-4BF7-A583-93795E4810C6}"/>
    <cellStyle name="tableau | cellule | normal | pourcentage | decimal 1 6" xfId="2078" xr:uid="{605E5BD5-FA52-43FC-BCC1-F2926326ACFE}"/>
    <cellStyle name="tableau | cellule | normal | pourcentage | decimal 1_A5.2-c" xfId="726" xr:uid="{E695B1AA-3DC3-4DF7-A959-510681D95BD4}"/>
    <cellStyle name="tableau | cellule | normal | pourcentage | decimal 2" xfId="417" xr:uid="{3C88A373-C645-4EAE-BEDF-0003044A0A7A}"/>
    <cellStyle name="tableau | cellule | normal | pourcentage | decimal 2 2" xfId="418" xr:uid="{F294AD23-BD60-4658-B4FD-5C6D47C9D1D0}"/>
    <cellStyle name="tableau | cellule | normal | pourcentage | decimal 2 2 2" xfId="1945" xr:uid="{B3E4D532-A4F2-4A0F-9A41-E923D99F9CBF}"/>
    <cellStyle name="tableau | cellule | normal | pourcentage | decimal 2 2 2 2" xfId="2478" xr:uid="{36C7921D-9609-41EB-97D9-E5A533EB6536}"/>
    <cellStyle name="tableau | cellule | normal | pourcentage | decimal 2 2 3" xfId="2276" xr:uid="{DF908161-C007-4AD5-910B-C4EABDD00F48}"/>
    <cellStyle name="tableau | cellule | normal | pourcentage | decimal 2 3" xfId="419" xr:uid="{C3DDDCA2-06FB-4255-B9D7-EE2F354C766C}"/>
    <cellStyle name="tableau | cellule | normal | pourcentage | decimal 2 3 2" xfId="1946" xr:uid="{3D02CB24-AA0A-4F9E-B9BE-E4642C13253A}"/>
    <cellStyle name="tableau | cellule | normal | pourcentage | decimal 2 3 2 2" xfId="2479" xr:uid="{77B08B77-25A9-4BD2-B43D-6FCF56DC3DEC}"/>
    <cellStyle name="tableau | cellule | normal | pourcentage | decimal 2 3 3" xfId="2232" xr:uid="{0AE8557D-CC70-4F12-ACC1-AB97F20309E8}"/>
    <cellStyle name="tableau | cellule | normal | pourcentage | decimal 2 4" xfId="727" xr:uid="{AE5E820F-BDFA-4EFE-BB78-3791ABB63101}"/>
    <cellStyle name="tableau | cellule | normal | pourcentage | decimal 2 5" xfId="1944" xr:uid="{E1BC4A89-DEE4-4A36-BC71-17500D00A659}"/>
    <cellStyle name="tableau | cellule | normal | pourcentage | decimal 2 5 2" xfId="2477" xr:uid="{64237D21-EB5E-4B90-8C22-FD65F317D630}"/>
    <cellStyle name="tableau | cellule | normal | pourcentage | decimal 2 6" xfId="2229" xr:uid="{CC91D5F5-CB1D-40BA-A851-0EC3519046B8}"/>
    <cellStyle name="tableau | cellule | normal | pourcentage | decimal 2_A5.2-c" xfId="728" xr:uid="{1871D113-FA9C-41E5-906E-AD7CB0FC0CD4}"/>
    <cellStyle name="tableau | cellule | normal | pourcentage | entier" xfId="420" xr:uid="{31BFCD82-E1D2-4971-9234-AAF5DFC3DD7F}"/>
    <cellStyle name="tableau | cellule | normal | pourcentage | entier 2" xfId="421" xr:uid="{1A114912-6E56-4B1E-BEF2-A81344A98018}"/>
    <cellStyle name="tableau | cellule | normal | pourcentage | entier 2 2" xfId="1948" xr:uid="{DA7DF0E1-4EE6-451B-A556-74A6B2EAC9D3}"/>
    <cellStyle name="tableau | cellule | normal | pourcentage | entier 2 2 2" xfId="2481" xr:uid="{A4E781C6-BA97-4498-AC59-AE88BAB91D1D}"/>
    <cellStyle name="tableau | cellule | normal | pourcentage | entier 2 3" xfId="2238" xr:uid="{24F1DEEC-ABA5-452F-8FD0-FF003EF78CB2}"/>
    <cellStyle name="tableau | cellule | normal | pourcentage | entier 3" xfId="422" xr:uid="{48FE5439-5582-4CD0-9588-229E4B8EFB2E}"/>
    <cellStyle name="tableau | cellule | normal | pourcentage | entier 3 2" xfId="1949" xr:uid="{F9E288B4-8DD9-4CB8-8FD2-2D77C8AB9063}"/>
    <cellStyle name="tableau | cellule | normal | pourcentage | entier 3 2 2" xfId="2482" xr:uid="{EAC0F69E-C7A6-4986-95C1-3A705BA0834F}"/>
    <cellStyle name="tableau | cellule | normal | pourcentage | entier 3 3" xfId="2236" xr:uid="{751A749F-BF97-4573-9D90-568C437EA3E2}"/>
    <cellStyle name="tableau | cellule | normal | pourcentage | entier 4" xfId="729" xr:uid="{DBEDDE79-DD1E-41DA-B8A0-A2102EB02481}"/>
    <cellStyle name="tableau | cellule | normal | pourcentage | entier 5" xfId="1947" xr:uid="{A21AE3F4-B104-4518-8698-D19FA888A399}"/>
    <cellStyle name="tableau | cellule | normal | pourcentage | entier 5 2" xfId="2480" xr:uid="{F19C0622-2E84-4E04-9564-63E1B57E7864}"/>
    <cellStyle name="tableau | cellule | normal | pourcentage | entier 6" xfId="2249" xr:uid="{E68622DD-1B5F-428C-BAB7-D554C8E9E2A1}"/>
    <cellStyle name="tableau | cellule | normal | pourcentage | entier_A5.2-c" xfId="730" xr:uid="{E00EFE52-E72A-495C-A3E5-F7F2302BB8F5}"/>
    <cellStyle name="tableau | cellule | normal | standard" xfId="423" xr:uid="{65ED80F5-A690-413B-BE2E-2E1D7ED95CC7}"/>
    <cellStyle name="tableau | cellule | normal | standard 2" xfId="424" xr:uid="{23691B37-00F8-474F-A3B3-000101359D97}"/>
    <cellStyle name="tableau | cellule | normal | standard 2 2" xfId="1951" xr:uid="{727301C9-46CB-4638-BEE2-FA852EB3FF4B}"/>
    <cellStyle name="tableau | cellule | normal | standard 2 2 2" xfId="2484" xr:uid="{4F39E765-8CEC-4DC3-A347-A36849736B35}"/>
    <cellStyle name="tableau | cellule | normal | standard 2 3" xfId="2235" xr:uid="{4C3EE52D-705C-4E6F-88CA-8544C80FFAF8}"/>
    <cellStyle name="tableau | cellule | normal | standard 3" xfId="425" xr:uid="{13D2EB3B-7922-4413-8CE8-18F718F02C07}"/>
    <cellStyle name="tableau | cellule | normal | standard 3 2" xfId="1952" xr:uid="{8B8AA23C-219A-4080-B00A-E6086C8951CE}"/>
    <cellStyle name="tableau | cellule | normal | standard 3 2 2" xfId="2485" xr:uid="{AD1CD123-C669-48CC-A9BB-06C7613B1183}"/>
    <cellStyle name="tableau | cellule | normal | standard 3 3" xfId="2265" xr:uid="{3B0C83A2-801B-40F4-B7AB-9EF5A4575E8C}"/>
    <cellStyle name="tableau | cellule | normal | standard 4" xfId="731" xr:uid="{B623AFEA-E698-418F-9C5E-EA7D1B563211}"/>
    <cellStyle name="tableau | cellule | normal | standard 5" xfId="1950" xr:uid="{D8439BDF-BB37-4422-9F11-8F991EE69621}"/>
    <cellStyle name="tableau | cellule | normal | standard 5 2" xfId="2483" xr:uid="{32FB890F-BA62-474B-A06A-A0ACDDBD09FA}"/>
    <cellStyle name="tableau | cellule | normal | standard 6" xfId="2225" xr:uid="{36E5A1B6-5DF8-4190-8BFC-9B2181D42241}"/>
    <cellStyle name="tableau | cellule | normal | standard_A5.2-c" xfId="732" xr:uid="{D34B0A45-02C1-4E91-957C-E45E5E77798B}"/>
    <cellStyle name="tableau | cellule | normal | texte" xfId="426" xr:uid="{2FC411D6-B107-4BB0-8279-BA1D1F23E9CE}"/>
    <cellStyle name="tableau | cellule | normal | texte 2" xfId="427" xr:uid="{079C3007-C4CA-4CFF-B5BC-3F4ECDA14DB8}"/>
    <cellStyle name="tableau | cellule | normal | texte 2 2" xfId="1954" xr:uid="{B6F52197-1D1C-4956-A85D-643DF2D06740}"/>
    <cellStyle name="tableau | cellule | normal | texte 2 2 2" xfId="2487" xr:uid="{FF47100D-66B5-4011-AF40-376028DB1330}"/>
    <cellStyle name="tableau | cellule | normal | texte 2 3" xfId="2223" xr:uid="{E6A1C627-9E35-4E78-BEA3-A009C956B266}"/>
    <cellStyle name="tableau | cellule | normal | texte 3" xfId="428" xr:uid="{6D1286A4-C47B-4C9E-B690-F4ABAB1315DA}"/>
    <cellStyle name="tableau | cellule | normal | texte 3 2" xfId="1955" xr:uid="{654514E0-8596-4895-BB80-28E23C2E470F}"/>
    <cellStyle name="tableau | cellule | normal | texte 3 2 2" xfId="2488" xr:uid="{5371C0CC-D8C1-47CC-9CBC-283B8BC40391}"/>
    <cellStyle name="tableau | cellule | normal | texte 3 3" xfId="2213" xr:uid="{D7809075-258C-48DC-B9BE-E42C4DEA608B}"/>
    <cellStyle name="tableau | cellule | normal | texte 4" xfId="733" xr:uid="{34A99DA9-B836-45B2-B6C0-6B8AF26EBE9F}"/>
    <cellStyle name="tableau | cellule | normal | texte 5" xfId="1953" xr:uid="{90518199-D337-4890-9594-C7A6C9BBCA60}"/>
    <cellStyle name="tableau | cellule | normal | texte 5 2" xfId="2486" xr:uid="{C6047430-A1EE-46E4-A403-5C96852BAB58}"/>
    <cellStyle name="tableau | cellule | normal | texte 6" xfId="2237" xr:uid="{2BA4BDB8-D513-41F2-BB60-35EC18990F18}"/>
    <cellStyle name="tableau | cellule | normal | texte_A5.2-c" xfId="734" xr:uid="{4BD9B8EB-425C-486A-8BCA-B6B5A39276AF}"/>
    <cellStyle name="tableau | cellule | total | decimal 1" xfId="120" xr:uid="{F989AFA8-ECE2-4E37-A37E-8B1251B36BE2}"/>
    <cellStyle name="tableau | cellule | total | decimal 1 2" xfId="430" xr:uid="{5BDAA9AE-0C18-4B8A-940E-7BCBB568614A}"/>
    <cellStyle name="tableau | cellule | total | decimal 1 2 2" xfId="1767" xr:uid="{CEB0C598-6AB8-4842-B8EE-43FB4A9754CA}"/>
    <cellStyle name="tableau | cellule | total | decimal 1 2 2 2" xfId="1780" xr:uid="{8312B201-FA46-498E-8B1D-BBB119B762C5}"/>
    <cellStyle name="tableau | cellule | total | decimal 1 2 2 2 2" xfId="2313" xr:uid="{87F8B8F3-6A03-4B4C-BD29-CAD5375A3415}"/>
    <cellStyle name="tableau | cellule | total | decimal 1 2 2 3" xfId="2569" xr:uid="{9F1BC3AF-F442-4F93-81F3-09C006A117B3}"/>
    <cellStyle name="tableau | cellule | total | decimal 1 2 3" xfId="1483" xr:uid="{1E3FBCA0-D59C-42CF-AA53-7FA442E6DFFB}"/>
    <cellStyle name="tableau | cellule | total | decimal 1 2 3 2" xfId="2278" xr:uid="{DD167870-0403-485F-87C9-4784EA55D16F}"/>
    <cellStyle name="tableau | cellule | total | decimal 1 2 3 3" xfId="2216" xr:uid="{73FD169E-F55B-4414-9D22-1D41324CFE67}"/>
    <cellStyle name="tableau | cellule | total | decimal 1 2 4" xfId="1770" xr:uid="{E55B7C84-7EFB-4799-91D4-AD584C80AECF}"/>
    <cellStyle name="tableau | cellule | total | decimal 1 2 4 2" xfId="2303" xr:uid="{3247DDCB-D4EC-49C9-AE9A-B24957E61BB9}"/>
    <cellStyle name="tableau | cellule | total | decimal 1 2 4 3" xfId="2572" xr:uid="{03D69E9F-1F4E-4405-961F-4D5C96B6CFB3}"/>
    <cellStyle name="tableau | cellule | total | decimal 1 2 5" xfId="1957" xr:uid="{C3EAA06F-E331-4C4B-A14F-82468CB04DC7}"/>
    <cellStyle name="tableau | cellule | total | decimal 1 2 5 2" xfId="2490" xr:uid="{E577C9B7-63FE-467A-8864-FBCCE2CBDFAB}"/>
    <cellStyle name="tableau | cellule | total | decimal 1 2 6" xfId="2567" xr:uid="{92827925-597D-4C44-B90D-2EBF66447162}"/>
    <cellStyle name="tableau | cellule | total | decimal 1 3" xfId="431" xr:uid="{BB1511A2-C5D4-444D-BFA0-51C94112583F}"/>
    <cellStyle name="tableau | cellule | total | decimal 1 3 2" xfId="1769" xr:uid="{D8DE102E-2957-4810-A295-05592D6DA8D2}"/>
    <cellStyle name="tableau | cellule | total | decimal 1 3 2 2" xfId="1782" xr:uid="{99BDC4C0-3E9A-44A6-97D3-69EE6AFC75F5}"/>
    <cellStyle name="tableau | cellule | total | decimal 1 3 2 2 2" xfId="2315" xr:uid="{EB53B28A-892D-4152-9FB2-A4DCB6E71BE9}"/>
    <cellStyle name="tableau | cellule | total | decimal 1 3 2 3" xfId="2571" xr:uid="{BBA6FACE-4BEB-46AB-89CF-9F9EF3E314B1}"/>
    <cellStyle name="tableau | cellule | total | decimal 1 3 3" xfId="1485" xr:uid="{8DE0B00B-BE9D-4E87-9C21-5A91F266E117}"/>
    <cellStyle name="tableau | cellule | total | decimal 1 3 3 2" xfId="2280" xr:uid="{64D11433-D92D-4081-8D81-788E46F75EA9}"/>
    <cellStyle name="tableau | cellule | total | decimal 1 3 3 3" xfId="2051" xr:uid="{AE19D42B-474E-4557-BDC0-64375EBF6B39}"/>
    <cellStyle name="tableau | cellule | total | decimal 1 3 4" xfId="1776" xr:uid="{BFC22220-0D05-4B21-BDC2-B6B374D25911}"/>
    <cellStyle name="tableau | cellule | total | decimal 1 3 4 2" xfId="2309" xr:uid="{060EFF54-28E5-4B28-91E6-EC4569F1E2E7}"/>
    <cellStyle name="tableau | cellule | total | decimal 1 3 4 3" xfId="2576" xr:uid="{C236174D-C9DF-4997-B239-D3124D8C9B87}"/>
    <cellStyle name="tableau | cellule | total | decimal 1 3 5" xfId="1958" xr:uid="{B9E7DCA6-C784-42BD-AA71-B7DC6AF361AE}"/>
    <cellStyle name="tableau | cellule | total | decimal 1 3 5 2" xfId="2491" xr:uid="{E3FD10DD-5BF2-4390-AC5C-7959D6CB40AF}"/>
    <cellStyle name="tableau | cellule | total | decimal 1 3 6" xfId="104" xr:uid="{8A27930A-B84A-4C5E-9337-24EB74E54396}"/>
    <cellStyle name="tableau | cellule | total | decimal 1 4" xfId="429" xr:uid="{6A74309C-F777-498B-AB4E-A25F3A329391}"/>
    <cellStyle name="tableau | cellule | total | decimal 1 4 2" xfId="735" xr:uid="{CF63BD4D-E649-466F-A6B0-7CC134312149}"/>
    <cellStyle name="tableau | cellule | total | decimal 1 4 3" xfId="1491" xr:uid="{C23D311E-9F82-4948-BEBB-B61FA7E12664}"/>
    <cellStyle name="tableau | cellule | total | decimal 1 4 3 2" xfId="2282" xr:uid="{D76E3A0A-AF80-4C96-A767-ADDC90E83848}"/>
    <cellStyle name="tableau | cellule | total | decimal 1 4 3 3" xfId="2049" xr:uid="{51D4229A-4BB7-4AF8-B0EF-BCB5E882AA46}"/>
    <cellStyle name="tableau | cellule | total | decimal 1 4 4" xfId="1775" xr:uid="{6ADF2F25-12E9-4AAB-9119-DB2363CD9E62}"/>
    <cellStyle name="tableau | cellule | total | decimal 1 4 4 2" xfId="2308" xr:uid="{2C247D8B-BC61-4814-BAC2-68E46EC14F67}"/>
    <cellStyle name="tableau | cellule | total | decimal 1 4 5" xfId="2179" xr:uid="{8EF91CC8-2B3B-4A21-8BEA-46136BCBFFA1}"/>
    <cellStyle name="tableau | cellule | total | decimal 1 4 6" xfId="112" xr:uid="{F4615669-87F3-4020-9E88-956A0E44D86A}"/>
    <cellStyle name="tableau | cellule | total | decimal 1 5" xfId="1771" xr:uid="{8DF465EE-7862-4D7E-A362-C1EBA76A1910}"/>
    <cellStyle name="tableau | cellule | total | decimal 1 5 2" xfId="2304" xr:uid="{1AFB9832-3A1A-4352-92B0-17BAE6ED4575}"/>
    <cellStyle name="tableau | cellule | total | decimal 1 5 3" xfId="2573" xr:uid="{C4651762-7F2A-4985-84DA-EDE2758289AB}"/>
    <cellStyle name="tableau | cellule | total | decimal 1 6" xfId="1956" xr:uid="{524F9B8F-CA6A-49E6-B7C2-5A4D333B32F9}"/>
    <cellStyle name="tableau | cellule | total | decimal 1 6 2" xfId="2489" xr:uid="{B402C0E7-999D-4C99-A712-3D1D5C6CFC34}"/>
    <cellStyle name="tableau | cellule | total | decimal 1_A5.2-c" xfId="736" xr:uid="{99B85F99-AE59-4761-ADD8-0B7C8FE2E5C0}"/>
    <cellStyle name="tableau | cellule | total | decimal 2" xfId="432" xr:uid="{CC6474B3-B5BD-436A-BFB6-E82E12F74777}"/>
    <cellStyle name="tableau | cellule | total | decimal 2 2" xfId="433" xr:uid="{1676761A-4A6F-4A72-BFCC-851DB6A267DA}"/>
    <cellStyle name="tableau | cellule | total | decimal 2 2 2" xfId="1960" xr:uid="{1BDD1270-AE46-41E8-918F-6409835AC7B5}"/>
    <cellStyle name="tableau | cellule | total | decimal 2 2 2 2" xfId="2493" xr:uid="{27DBBC2C-3B6F-41D3-A470-F1BC35E5EFB4}"/>
    <cellStyle name="tableau | cellule | total | decimal 2 2 3" xfId="2077" xr:uid="{478ACF02-FFAC-4596-8AB6-DE07B696ED8D}"/>
    <cellStyle name="tableau | cellule | total | decimal 2 3" xfId="434" xr:uid="{32C9D2E4-2EEB-45AE-94BB-F9DDED1BBE96}"/>
    <cellStyle name="tableau | cellule | total | decimal 2 3 2" xfId="1961" xr:uid="{BA18AF25-C09E-4160-9630-2E72B0E4BE98}"/>
    <cellStyle name="tableau | cellule | total | decimal 2 3 2 2" xfId="2494" xr:uid="{1B730994-4F4E-470D-8BBA-E874AE15FE8B}"/>
    <cellStyle name="tableau | cellule | total | decimal 2 3 3" xfId="109" xr:uid="{BAB4ECF9-2009-41D9-AF67-D73B2981C904}"/>
    <cellStyle name="tableau | cellule | total | decimal 2 4" xfId="737" xr:uid="{109A48F1-0E72-4827-8F60-483119C9ED4A}"/>
    <cellStyle name="tableau | cellule | total | decimal 2 5" xfId="1959" xr:uid="{22C9FA57-D2E0-44FE-A1CB-19BFF054C611}"/>
    <cellStyle name="tableau | cellule | total | decimal 2 5 2" xfId="2492" xr:uid="{00A511C4-066E-4B1D-B28E-E122FAA3ACBC}"/>
    <cellStyle name="tableau | cellule | total | decimal 2 6" xfId="2240" xr:uid="{128FD98E-CE7E-454E-8E2E-9D2C616877DD}"/>
    <cellStyle name="tableau | cellule | total | decimal 2_A5.2-c" xfId="738" xr:uid="{7C12B4A7-2B06-4440-8B81-1D29BEF197C9}"/>
    <cellStyle name="tableau | cellule | total | decimal 3" xfId="435" xr:uid="{ECAFA12F-DD2B-4307-9283-02D807B97D1A}"/>
    <cellStyle name="tableau | cellule | total | decimal 3 2" xfId="436" xr:uid="{1E98647F-D81A-4B7F-B53C-0F381D08FC31}"/>
    <cellStyle name="tableau | cellule | total | decimal 3 2 2" xfId="1963" xr:uid="{DD7418BF-E53B-4010-8C0A-7D8BFA877389}"/>
    <cellStyle name="tableau | cellule | total | decimal 3 2 2 2" xfId="2496" xr:uid="{B84FCC74-1CF3-4966-890D-6971BFBCB918}"/>
    <cellStyle name="tableau | cellule | total | decimal 3 2 3" xfId="106" xr:uid="{14715212-6D34-40D1-8645-DD054A483EFB}"/>
    <cellStyle name="tableau | cellule | total | decimal 3 3" xfId="437" xr:uid="{6C1336AB-A4D1-4965-9689-67E7B204C0B5}"/>
    <cellStyle name="tableau | cellule | total | decimal 3 3 2" xfId="1964" xr:uid="{A8C40A7D-AAFA-4958-A677-05D33873ABDC}"/>
    <cellStyle name="tableau | cellule | total | decimal 3 3 2 2" xfId="2497" xr:uid="{EF323916-E7E6-4E35-8B1F-B9298681A4A5}"/>
    <cellStyle name="tableau | cellule | total | decimal 3 3 3" xfId="2218" xr:uid="{EEF9BF5A-3221-4897-BA29-E2EBA0196A99}"/>
    <cellStyle name="tableau | cellule | total | decimal 3 4" xfId="739" xr:uid="{5E9F43D3-3480-4039-A091-CF7FED8791B9}"/>
    <cellStyle name="tableau | cellule | total | decimal 3 5" xfId="1962" xr:uid="{32D72C73-BEFF-4E5D-BD7C-B90548F7354E}"/>
    <cellStyle name="tableau | cellule | total | decimal 3 5 2" xfId="2495" xr:uid="{C8A280CB-051C-4D7D-AE8F-E4E75AD6CBB7}"/>
    <cellStyle name="tableau | cellule | total | decimal 3 6" xfId="103" xr:uid="{C523846D-3E7A-4D95-AA95-3356356ED233}"/>
    <cellStyle name="tableau | cellule | total | decimal 3_A5.2-c" xfId="740" xr:uid="{BD941B20-AFDB-4DBA-9C1A-4D645686BB52}"/>
    <cellStyle name="tableau | cellule | total | decimal 4" xfId="438" xr:uid="{80BFFFBD-173A-4444-B7D3-887D4CE03BFC}"/>
    <cellStyle name="tableau | cellule | total | decimal 4 2" xfId="439" xr:uid="{892A7522-8226-46F9-9836-1A7308E8D542}"/>
    <cellStyle name="tableau | cellule | total | decimal 4 2 2" xfId="1966" xr:uid="{9A3BE27C-1DFD-4196-AEE1-20999FB66350}"/>
    <cellStyle name="tableau | cellule | total | decimal 4 2 2 2" xfId="2499" xr:uid="{49A1F72E-3F8F-4BB6-A04D-5BEDE80F1A0D}"/>
    <cellStyle name="tableau | cellule | total | decimal 4 2 3" xfId="2075" xr:uid="{487C57F6-9F3F-487E-A756-128163CC4335}"/>
    <cellStyle name="tableau | cellule | total | decimal 4 3" xfId="440" xr:uid="{FFCFA0F8-E7A3-4AC3-9063-C5BB4AA7D155}"/>
    <cellStyle name="tableau | cellule | total | decimal 4 3 2" xfId="1967" xr:uid="{87044742-88BD-45CE-AD94-A551E990D6D9}"/>
    <cellStyle name="tableau | cellule | total | decimal 4 3 2 2" xfId="2500" xr:uid="{43D88C8C-1CFC-470B-AED2-85A87E97D4BA}"/>
    <cellStyle name="tableau | cellule | total | decimal 4 3 3" xfId="2302" xr:uid="{C9A70176-0E3F-43E1-88A9-EF1F51DA7749}"/>
    <cellStyle name="tableau | cellule | total | decimal 4 4" xfId="741" xr:uid="{97F8E920-CFEC-4FD3-8A61-E7AB94D4B1A7}"/>
    <cellStyle name="tableau | cellule | total | decimal 4 5" xfId="1965" xr:uid="{DCAA3C22-A526-4B9D-9853-96E6C3373981}"/>
    <cellStyle name="tableau | cellule | total | decimal 4 5 2" xfId="2498" xr:uid="{853A9F21-DF6F-4AFB-B6AB-7598F9E89AF3}"/>
    <cellStyle name="tableau | cellule | total | decimal 4 6" xfId="2076" xr:uid="{3E3211BD-762F-4A8B-A64B-D35E8E68EFC1}"/>
    <cellStyle name="tableau | cellule | total | decimal 4_A5.2-c" xfId="742" xr:uid="{656ECBA0-324E-435E-8606-F508A16C8484}"/>
    <cellStyle name="tableau | cellule | total | entier" xfId="441" xr:uid="{50E269D6-8CC6-4661-A72E-5EFF742B9CE0}"/>
    <cellStyle name="tableau | cellule | total | entier 2" xfId="442" xr:uid="{5AD5327B-221D-4849-97DF-21CB326FC4A4}"/>
    <cellStyle name="tableau | cellule | total | entier 2 2" xfId="1969" xr:uid="{051A335A-5520-4C8D-A392-0C5FA76CE615}"/>
    <cellStyle name="tableau | cellule | total | entier 2 2 2" xfId="2502" xr:uid="{CEE84E99-2776-47CA-8010-32D428060459}"/>
    <cellStyle name="tableau | cellule | total | entier 2 3" xfId="2292" xr:uid="{87A35AC8-B14F-4348-A910-C48989B4CDA4}"/>
    <cellStyle name="tableau | cellule | total | entier 3" xfId="443" xr:uid="{A1AF91A9-0D94-4ADB-8B69-6D9179864F27}"/>
    <cellStyle name="tableau | cellule | total | entier 3 2" xfId="1970" xr:uid="{9AB77DD2-EFF4-41F1-BAB3-06CE4C8FF8C5}"/>
    <cellStyle name="tableau | cellule | total | entier 3 2 2" xfId="2503" xr:uid="{CF0775EC-FE88-460F-B6C7-5CAE0FBF973A}"/>
    <cellStyle name="tableau | cellule | total | entier 3 3" xfId="2257" xr:uid="{1ED06F5F-562E-4A72-B769-02B62340D593}"/>
    <cellStyle name="tableau | cellule | total | entier 4" xfId="743" xr:uid="{DBE7E7BF-57DF-4B14-9BB0-C77CBEE2BA45}"/>
    <cellStyle name="tableau | cellule | total | entier 5" xfId="1968" xr:uid="{C9CC0D2B-98D3-4962-9F87-9EF9B1379EB6}"/>
    <cellStyle name="tableau | cellule | total | entier 5 2" xfId="2501" xr:uid="{ADE3009E-2D90-45DE-892F-A3328D4754F3}"/>
    <cellStyle name="tableau | cellule | total | entier 6" xfId="2273" xr:uid="{7A77B0AC-865A-4742-B94A-9A39FC9E3ADC}"/>
    <cellStyle name="tableau | cellule | total | entier_A5.2-c" xfId="744" xr:uid="{2F3BDBD6-1E7D-49F9-B6D0-5E0C0C422FB4}"/>
    <cellStyle name="tableau | cellule | total | euro | decimal 1" xfId="444" xr:uid="{65179352-C86B-40B3-903B-B795C28E413B}"/>
    <cellStyle name="tableau | cellule | total | euro | decimal 1 2" xfId="445" xr:uid="{FF6E67FA-DD95-418D-B20A-DA8EFD51DCB8}"/>
    <cellStyle name="tableau | cellule | total | euro | decimal 1 2 2" xfId="1972" xr:uid="{32A1EF87-55C7-4096-A9B8-421962A21678}"/>
    <cellStyle name="tableau | cellule | total | euro | decimal 1 2 2 2" xfId="2505" xr:uid="{942B19FB-EB01-48E2-8F3D-CE2F99CD8DCE}"/>
    <cellStyle name="tableau | cellule | total | euro | decimal 1 2 3" xfId="2294" xr:uid="{241A8585-E020-45CA-8F56-4453AE7124B2}"/>
    <cellStyle name="tableau | cellule | total | euro | decimal 1 3" xfId="446" xr:uid="{6072EA84-9E39-4BC2-AD17-48C3E8462609}"/>
    <cellStyle name="tableau | cellule | total | euro | decimal 1 3 2" xfId="1973" xr:uid="{23BB5D39-8F7E-4C1F-BFDF-40491820A398}"/>
    <cellStyle name="tableau | cellule | total | euro | decimal 1 3 2 2" xfId="2506" xr:uid="{7BD37C0B-C348-49CF-A01D-10C6C13D6A88}"/>
    <cellStyle name="tableau | cellule | total | euro | decimal 1 3 3" xfId="2261" xr:uid="{803F01FA-1AB9-4C52-A973-C8861C1AEE02}"/>
    <cellStyle name="tableau | cellule | total | euro | decimal 1 4" xfId="745" xr:uid="{FDAFD600-CFE3-49C0-BDB3-86139029822F}"/>
    <cellStyle name="tableau | cellule | total | euro | decimal 1 5" xfId="1971" xr:uid="{3D4491BF-AD4A-4C90-9ED7-9B823F68DD3F}"/>
    <cellStyle name="tableau | cellule | total | euro | decimal 1 5 2" xfId="2504" xr:uid="{B6DFF039-400B-4918-9551-C3190CC31324}"/>
    <cellStyle name="tableau | cellule | total | euro | decimal 1 6" xfId="2287" xr:uid="{DC8CA9AE-6025-4A74-8B83-0021A53C298A}"/>
    <cellStyle name="tableau | cellule | total | euro | decimal 1_A5.2-c" xfId="746" xr:uid="{FED19238-EE9F-427F-AFEE-02EF63DFA57B}"/>
    <cellStyle name="tableau | cellule | total | euro | decimal 2" xfId="447" xr:uid="{1F6E963C-201F-4B80-83B5-42B52160C0F5}"/>
    <cellStyle name="tableau | cellule | total | euro | decimal 2 2" xfId="448" xr:uid="{DAAFB95E-823E-4CAF-9A21-96522383EF1E}"/>
    <cellStyle name="tableau | cellule | total | euro | decimal 2 2 2" xfId="1975" xr:uid="{8A4D6354-3037-470B-A09A-36C496A95479}"/>
    <cellStyle name="tableau | cellule | total | euro | decimal 2 2 2 2" xfId="2508" xr:uid="{C0B58746-0490-41AE-9493-62615143A665}"/>
    <cellStyle name="tableau | cellule | total | euro | decimal 2 2 3" xfId="2300" xr:uid="{6BB9E91D-5C36-4E17-99C8-C72E8E3239F0}"/>
    <cellStyle name="tableau | cellule | total | euro | decimal 2 3" xfId="449" xr:uid="{8917DADA-57F3-4952-A525-65862EF90BB9}"/>
    <cellStyle name="tableau | cellule | total | euro | decimal 2 3 2" xfId="1976" xr:uid="{1767A6A6-A311-41B7-9604-4C0EA86E9A78}"/>
    <cellStyle name="tableau | cellule | total | euro | decimal 2 3 2 2" xfId="2509" xr:uid="{C722A4C1-2883-4FFA-8566-63E72ADD8B99}"/>
    <cellStyle name="tableau | cellule | total | euro | decimal 2 3 3" xfId="2269" xr:uid="{B9832E42-968C-409C-8615-467A4106F479}"/>
    <cellStyle name="tableau | cellule | total | euro | decimal 2 4" xfId="747" xr:uid="{DF9130DB-8BA2-4845-863C-2DE25A3B1CB5}"/>
    <cellStyle name="tableau | cellule | total | euro | decimal 2 5" xfId="1974" xr:uid="{DE494E3B-A278-435A-93D2-B275775717A4}"/>
    <cellStyle name="tableau | cellule | total | euro | decimal 2 5 2" xfId="2507" xr:uid="{BBD73CC1-DA61-4143-922C-8B7E3D990072}"/>
    <cellStyle name="tableau | cellule | total | euro | decimal 2 6" xfId="2289" xr:uid="{872F09EC-7C30-4E17-BFCB-8B60DFE70B19}"/>
    <cellStyle name="tableau | cellule | total | euro | decimal 2_A5.2-c" xfId="748" xr:uid="{651F7145-7BCF-453C-977E-6DA020C0F0AA}"/>
    <cellStyle name="tableau | cellule | total | euro | entier" xfId="450" xr:uid="{FA566291-C8D9-45A0-9350-684EEE283CBF}"/>
    <cellStyle name="tableau | cellule | total | euro | entier 2" xfId="451" xr:uid="{1C35965A-58A8-4B45-ACAA-C4D2C8869862}"/>
    <cellStyle name="tableau | cellule | total | euro | entier 2 2" xfId="1978" xr:uid="{F43D453B-F072-47AF-998B-9A70B4D1155F}"/>
    <cellStyle name="tableau | cellule | total | euro | entier 2 2 2" xfId="2511" xr:uid="{A0D90A1D-DC0C-4562-A296-5456D4950DA1}"/>
    <cellStyle name="tableau | cellule | total | euro | entier 2 3" xfId="2291" xr:uid="{5C0A0C29-AAF3-4F4F-873E-EC432321BE1C}"/>
    <cellStyle name="tableau | cellule | total | euro | entier 3" xfId="452" xr:uid="{C7EFC1B8-7344-4537-A2C6-9691900A680F}"/>
    <cellStyle name="tableau | cellule | total | euro | entier 3 2" xfId="1979" xr:uid="{F49B2BD9-8EE0-4163-8624-F9DA27BD38BA}"/>
    <cellStyle name="tableau | cellule | total | euro | entier 3 2 2" xfId="2512" xr:uid="{0EE19CA8-3C9C-4483-8C71-D651F7238AAD}"/>
    <cellStyle name="tableau | cellule | total | euro | entier 3 3" xfId="2297" xr:uid="{E67F9E21-C38E-454C-B605-8C281E13161F}"/>
    <cellStyle name="tableau | cellule | total | euro | entier 4" xfId="749" xr:uid="{50B7518B-9C3D-446B-918E-17F73663280D}"/>
    <cellStyle name="tableau | cellule | total | euro | entier 5" xfId="1977" xr:uid="{8C5019CF-2DCB-4532-8245-39E1BFDDFEB1}"/>
    <cellStyle name="tableau | cellule | total | euro | entier 5 2" xfId="2510" xr:uid="{4A224BB5-53C3-4AD2-828F-2C1BDCA98EF6}"/>
    <cellStyle name="tableau | cellule | total | euro | entier 6" xfId="2253" xr:uid="{3FA6785A-E038-401E-ABB0-936E3132C1B7}"/>
    <cellStyle name="tableau | cellule | total | euro | entier_A5.2-c" xfId="750" xr:uid="{FF5A4C18-BC9C-40D1-AAFD-45E7B0A1247A}"/>
    <cellStyle name="tableau | cellule | total | franc | decimal 1" xfId="453" xr:uid="{F37443E8-5964-4B3E-8F25-35B60F286DDC}"/>
    <cellStyle name="tableau | cellule | total | franc | decimal 1 2" xfId="454" xr:uid="{557F4D03-83F5-4CD3-A44E-F945FAC18139}"/>
    <cellStyle name="tableau | cellule | total | franc | decimal 1 2 2" xfId="1981" xr:uid="{DEF0F964-435D-45AC-B9B5-B138299A1911}"/>
    <cellStyle name="tableau | cellule | total | franc | decimal 1 2 2 2" xfId="2514" xr:uid="{D9A22B91-4626-4A04-AD13-A377DC3F12BA}"/>
    <cellStyle name="tableau | cellule | total | franc | decimal 1 2 3" xfId="2256" xr:uid="{FCD9ABB2-4AFB-4D33-8840-1FBFCDD9BDD6}"/>
    <cellStyle name="tableau | cellule | total | franc | decimal 1 3" xfId="455" xr:uid="{783A1144-56BC-4236-B826-88676656D3DF}"/>
    <cellStyle name="tableau | cellule | total | franc | decimal 1 3 2" xfId="1982" xr:uid="{3FD0D812-C2AC-4B0C-BD3E-8B7BEC0C6DEB}"/>
    <cellStyle name="tableau | cellule | total | franc | decimal 1 3 2 2" xfId="2515" xr:uid="{C6D77418-6041-4068-ACA4-B0618A6CED1F}"/>
    <cellStyle name="tableau | cellule | total | franc | decimal 1 3 3" xfId="2250" xr:uid="{09DF9FF6-8E43-4AE6-B7DE-58DAF90C6711}"/>
    <cellStyle name="tableau | cellule | total | franc | decimal 1 4" xfId="751" xr:uid="{0877657D-916B-4471-8A38-204A064909EE}"/>
    <cellStyle name="tableau | cellule | total | franc | decimal 1 5" xfId="1980" xr:uid="{6A1FE697-8B69-4C8D-963B-DB8AEFC30578}"/>
    <cellStyle name="tableau | cellule | total | franc | decimal 1 5 2" xfId="2513" xr:uid="{E6D2F1D0-BD55-49A2-88F7-912D017243FD}"/>
    <cellStyle name="tableau | cellule | total | franc | decimal 1 6" xfId="2263" xr:uid="{496530A2-D8B8-4DE1-8DCF-A562E1666ED4}"/>
    <cellStyle name="tableau | cellule | total | franc | decimal 1_A5.2-c" xfId="752" xr:uid="{DDAEA24E-C967-4465-8894-8485F88FFF47}"/>
    <cellStyle name="tableau | cellule | total | franc | decimal 2" xfId="456" xr:uid="{1331E3AC-775E-43E1-AAAB-DF65E3DD7783}"/>
    <cellStyle name="tableau | cellule | total | franc | decimal 2 2" xfId="457" xr:uid="{6E776D35-F0D9-4B40-A09C-3A4680922EBC}"/>
    <cellStyle name="tableau | cellule | total | franc | decimal 2 2 2" xfId="1984" xr:uid="{6B2EAD17-9B9C-45A6-B96A-B4E5CAA4885D}"/>
    <cellStyle name="tableau | cellule | total | franc | decimal 2 2 2 2" xfId="2517" xr:uid="{2FEC0A1A-C185-4648-B05A-D86206335E6E}"/>
    <cellStyle name="tableau | cellule | total | franc | decimal 2 2 3" xfId="2293" xr:uid="{F406748E-B8E0-4AE4-BEAE-B94FCE97F0F0}"/>
    <cellStyle name="tableau | cellule | total | franc | decimal 2 3" xfId="458" xr:uid="{504B39EA-3508-4C7E-AEC7-07C58BB160D3}"/>
    <cellStyle name="tableau | cellule | total | franc | decimal 2 3 2" xfId="1985" xr:uid="{74F3BFD0-43F3-47D9-B4F1-C8CFC7987A93}"/>
    <cellStyle name="tableau | cellule | total | franc | decimal 2 3 2 2" xfId="2518" xr:uid="{5D0F3481-D12C-408D-97D3-E2E5B154CF8C}"/>
    <cellStyle name="tableau | cellule | total | franc | decimal 2 3 3" xfId="2260" xr:uid="{1BD5B80A-E00B-42FD-84AD-0614AF033783}"/>
    <cellStyle name="tableau | cellule | total | franc | decimal 2 4" xfId="753" xr:uid="{5193218B-AF94-4A6E-9FF9-5C12AC2D8FA1}"/>
    <cellStyle name="tableau | cellule | total | franc | decimal 2 5" xfId="1983" xr:uid="{F5FEAA5F-5E2F-4185-A3CD-DEBBD2CBE417}"/>
    <cellStyle name="tableau | cellule | total | franc | decimal 2 5 2" xfId="2516" xr:uid="{CD4F8D0B-D7D8-4FA1-BCF0-31A89F937072}"/>
    <cellStyle name="tableau | cellule | total | franc | decimal 2 6" xfId="2283" xr:uid="{DA6484B0-6F20-44C1-9EEE-83A2B38CCA28}"/>
    <cellStyle name="tableau | cellule | total | franc | decimal 2_A5.2-c" xfId="754" xr:uid="{F4FBE739-14F4-4320-91BA-97F25726CBBF}"/>
    <cellStyle name="tableau | cellule | total | franc | entier" xfId="459" xr:uid="{3EFF53D9-6B3B-49FA-BC05-4090BAC6A309}"/>
    <cellStyle name="tableau | cellule | total | franc | entier 2" xfId="460" xr:uid="{151E1873-CDFD-4841-BBFC-BBA4D538ABFF}"/>
    <cellStyle name="tableau | cellule | total | franc | entier 2 2" xfId="1987" xr:uid="{21ECAB1B-BC5D-4917-AFFF-9F5DECDDDEC5}"/>
    <cellStyle name="tableau | cellule | total | franc | entier 2 2 2" xfId="2520" xr:uid="{F1FE9B4C-903A-4ACF-887C-6D62F4F5A399}"/>
    <cellStyle name="tableau | cellule | total | franc | entier 2 3" xfId="2299" xr:uid="{8ED82877-C7F7-437E-B24C-BCB941EF6BDB}"/>
    <cellStyle name="tableau | cellule | total | franc | entier 3" xfId="461" xr:uid="{F6D7A8BD-BE2C-4817-9620-2E3EA64B5F55}"/>
    <cellStyle name="tableau | cellule | total | franc | entier 3 2" xfId="1988" xr:uid="{9C756BB3-27FB-4ACE-BB1C-0DC45F654204}"/>
    <cellStyle name="tableau | cellule | total | franc | entier 3 2 2" xfId="2521" xr:uid="{DB5F82A0-8B97-42A5-8835-612C201D7257}"/>
    <cellStyle name="tableau | cellule | total | franc | entier 3 3" xfId="2268" xr:uid="{C31B08E5-414D-4507-B2DD-5F271BEFC46B}"/>
    <cellStyle name="tableau | cellule | total | franc | entier 4" xfId="755" xr:uid="{2120BE9A-6638-4588-A3A2-64A22D8B7D11}"/>
    <cellStyle name="tableau | cellule | total | franc | entier 5" xfId="1986" xr:uid="{34BAA1CD-1D37-4EEF-A28F-1F8F7E862346}"/>
    <cellStyle name="tableau | cellule | total | franc | entier 5 2" xfId="2519" xr:uid="{A07E01B2-A5B8-49BC-B4FB-4FBFCC5CE31F}"/>
    <cellStyle name="tableau | cellule | total | franc | entier 6" xfId="2288" xr:uid="{2C38C338-A8C5-440A-A0C8-057A37502A0D}"/>
    <cellStyle name="tableau | cellule | total | franc | entier_A5.2-c" xfId="756" xr:uid="{818DAC4E-D627-45A4-B031-7899C1A83EC7}"/>
    <cellStyle name="tableau | cellule | total | pourcentage | decimal 1" xfId="462" xr:uid="{A4F70505-A6E8-40C8-95B0-5371E4E239B1}"/>
    <cellStyle name="tableau | cellule | total | pourcentage | decimal 1 2" xfId="463" xr:uid="{AA034B7D-F161-46D4-9366-D295298E8136}"/>
    <cellStyle name="tableau | cellule | total | pourcentage | decimal 1 2 2" xfId="1990" xr:uid="{F5525516-2768-40B4-A9A7-A21FD5DC7631}"/>
    <cellStyle name="tableau | cellule | total | pourcentage | decimal 1 2 2 2" xfId="2523" xr:uid="{D21BC395-CF28-4885-AAD4-04C56F6C195D}"/>
    <cellStyle name="tableau | cellule | total | pourcentage | decimal 1 2 3" xfId="2286" xr:uid="{FC6EA75A-02FE-4BD8-85E6-05EB53AAE742}"/>
    <cellStyle name="tableau | cellule | total | pourcentage | decimal 1 3" xfId="464" xr:uid="{ED7926FC-B4E2-4A18-B5D1-6E4B1305ECF0}"/>
    <cellStyle name="tableau | cellule | total | pourcentage | decimal 1 3 2" xfId="1991" xr:uid="{3A4E747C-4786-45E4-AE7F-ADC5371A64BE}"/>
    <cellStyle name="tableau | cellule | total | pourcentage | decimal 1 3 2 2" xfId="2524" xr:uid="{32F0F0F3-A3F6-4F6F-8762-B77197BEEB42}"/>
    <cellStyle name="tableau | cellule | total | pourcentage | decimal 1 3 3" xfId="2298" xr:uid="{6CEC6146-6E9D-44AD-B600-9C0E548E0D69}"/>
    <cellStyle name="tableau | cellule | total | pourcentage | decimal 1 4" xfId="757" xr:uid="{2C15F6B0-5CB9-4798-AD35-09A98F68AA6E}"/>
    <cellStyle name="tableau | cellule | total | pourcentage | decimal 1 5" xfId="1989" xr:uid="{522A16E9-61D6-4917-81C0-4E6990EFBAF6}"/>
    <cellStyle name="tableau | cellule | total | pourcentage | decimal 1 5 2" xfId="2522" xr:uid="{89E5F09F-AE54-4C8A-A135-950A972AC602}"/>
    <cellStyle name="tableau | cellule | total | pourcentage | decimal 1 6" xfId="2252" xr:uid="{53477ED7-FFF1-46CB-BB76-3CFB8B660F68}"/>
    <cellStyle name="tableau | cellule | total | pourcentage | decimal 1_A5.2-c" xfId="758" xr:uid="{339A9655-3F02-4611-9257-CF201D29FDC4}"/>
    <cellStyle name="tableau | cellule | total | pourcentage | decimal 2" xfId="465" xr:uid="{9AB2AD25-07A1-4F56-9753-51671446F5CD}"/>
    <cellStyle name="tableau | cellule | total | pourcentage | decimal 2 2" xfId="466" xr:uid="{D1693369-7071-4EC5-B88A-8E92E54766F5}"/>
    <cellStyle name="tableau | cellule | total | pourcentage | decimal 2 2 2" xfId="1993" xr:uid="{84C07B8B-038E-4932-8F25-CCA892CC3FA1}"/>
    <cellStyle name="tableau | cellule | total | pourcentage | decimal 2 2 2 2" xfId="2526" xr:uid="{7D57FE8E-C490-43C2-BEBA-6C4CD903BDB3}"/>
    <cellStyle name="tableau | cellule | total | pourcentage | decimal 2 2 3" xfId="2248" xr:uid="{455703EE-4361-408F-AC16-456B86FD6746}"/>
    <cellStyle name="tableau | cellule | total | pourcentage | decimal 2 3" xfId="467" xr:uid="{5F080374-9C9D-47E9-8B70-542AD17EFE59}"/>
    <cellStyle name="tableau | cellule | total | pourcentage | decimal 2 3 2" xfId="1994" xr:uid="{B6EE2775-27F0-46F1-AB47-574D533BE374}"/>
    <cellStyle name="tableau | cellule | total | pourcentage | decimal 2 3 2 2" xfId="2527" xr:uid="{8E505CD2-DE64-4255-8136-61440F7FC031}"/>
    <cellStyle name="tableau | cellule | total | pourcentage | decimal 2 3 3" xfId="2285" xr:uid="{8152B2C7-7D46-4B1E-97C7-E86ADEBA5457}"/>
    <cellStyle name="tableau | cellule | total | pourcentage | decimal 2 4" xfId="759" xr:uid="{588B046E-B6C3-4E4B-8EB7-5B7DEE6B7AF3}"/>
    <cellStyle name="tableau | cellule | total | pourcentage | decimal 2 5" xfId="1992" xr:uid="{FB1C6144-4957-4FAB-835F-07F2C38065D0}"/>
    <cellStyle name="tableau | cellule | total | pourcentage | decimal 2 5 2" xfId="2525" xr:uid="{3BCACBEA-CF84-4A25-BB00-067121304F97}"/>
    <cellStyle name="tableau | cellule | total | pourcentage | decimal 2 6" xfId="2267" xr:uid="{186EE1E3-E745-4172-8643-ECFB935753D2}"/>
    <cellStyle name="tableau | cellule | total | pourcentage | decimal 2_A5.2-c" xfId="760" xr:uid="{B46E2406-07AE-43E7-A9CE-D2A8D370F71E}"/>
    <cellStyle name="tableau | cellule | total | pourcentage | entier" xfId="468" xr:uid="{3FEA0CA9-37FD-4185-9DD3-88061DAA0153}"/>
    <cellStyle name="tableau | cellule | total | pourcentage | entier 2" xfId="469" xr:uid="{4F8A33E2-3F45-4360-8F3F-D59D73B72234}"/>
    <cellStyle name="tableau | cellule | total | pourcentage | entier 2 2" xfId="1996" xr:uid="{9CC2C6A0-ED74-44D9-9120-01E6C3F4D781}"/>
    <cellStyle name="tableau | cellule | total | pourcentage | entier 2 2 2" xfId="2529" xr:uid="{DDA83CB8-7DAB-472C-8C93-683CC394C35D}"/>
    <cellStyle name="tableau | cellule | total | pourcentage | entier 2 3" xfId="2262" xr:uid="{A6390399-E88F-454B-B217-EE9EBF084FEB}"/>
    <cellStyle name="tableau | cellule | total | pourcentage | entier 3" xfId="470" xr:uid="{AA6BFD43-6B3E-4BFE-8D42-6E5818C0DBFD}"/>
    <cellStyle name="tableau | cellule | total | pourcentage | entier 3 2" xfId="1997" xr:uid="{4A2BD707-DC15-485F-9637-3229D9E10014}"/>
    <cellStyle name="tableau | cellule | total | pourcentage | entier 3 2 2" xfId="2530" xr:uid="{C9D4CAA4-A3CF-404B-8247-E41003940354}"/>
    <cellStyle name="tableau | cellule | total | pourcentage | entier 3 3" xfId="2290" xr:uid="{F9CE815F-DA65-4028-B461-2DC55B93E966}"/>
    <cellStyle name="tableau | cellule | total | pourcentage | entier 4" xfId="761" xr:uid="{C2FC6503-C90C-4631-8208-39EE41DE8520}"/>
    <cellStyle name="tableau | cellule | total | pourcentage | entier 5" xfId="1995" xr:uid="{F31588EF-7342-452F-BBEB-085F24D02D47}"/>
    <cellStyle name="tableau | cellule | total | pourcentage | entier 5 2" xfId="2528" xr:uid="{E88EC2D2-CB21-4B99-B995-295227A52FFB}"/>
    <cellStyle name="tableau | cellule | total | pourcentage | entier 6" xfId="2295" xr:uid="{026F6C40-1558-41BE-B415-495080072F92}"/>
    <cellStyle name="tableau | cellule | total | pourcentage | entier_A5.2-c" xfId="762" xr:uid="{88DDF3FD-99A8-401D-8AC0-389660EF2BAD}"/>
    <cellStyle name="tableau | cellule | total | standard" xfId="471" xr:uid="{BB5E2086-9D08-4409-8A7A-6973AF9E328E}"/>
    <cellStyle name="tableau | cellule | total | standard 2" xfId="472" xr:uid="{86FA97E3-A48A-4860-B139-2EE55472B877}"/>
    <cellStyle name="tableau | cellule | total | standard 2 2" xfId="1999" xr:uid="{A155F906-AE32-4BE1-803C-EF1D2130F71F}"/>
    <cellStyle name="tableau | cellule | total | standard 2 2 2" xfId="2532" xr:uid="{5D2C7E53-829A-497E-B006-C6B82448BEBC}"/>
    <cellStyle name="tableau | cellule | total | standard 2 3" xfId="2270" xr:uid="{294C13D3-8C5F-455B-B332-0F75A14C3D3E}"/>
    <cellStyle name="tableau | cellule | total | standard 3" xfId="473" xr:uid="{DB767903-BA89-43F5-BDD9-2171E274CB22}"/>
    <cellStyle name="tableau | cellule | total | standard 3 2" xfId="2000" xr:uid="{3AA8F422-9AF5-45E2-B464-492E94223EC8}"/>
    <cellStyle name="tableau | cellule | total | standard 3 2 2" xfId="2533" xr:uid="{018773A0-71A9-4876-800F-7C8504C2EDFE}"/>
    <cellStyle name="tableau | cellule | total | standard 3 3" xfId="2254" xr:uid="{A1F1DB91-041B-4ABE-94DC-77AFD0176524}"/>
    <cellStyle name="tableau | cellule | total | standard 4" xfId="763" xr:uid="{67248DF7-6B28-4B7F-823A-BB49DAC001E2}"/>
    <cellStyle name="tableau | cellule | total | standard 5" xfId="1998" xr:uid="{81DF0672-B60E-4F17-B723-520B67B134D5}"/>
    <cellStyle name="tableau | cellule | total | standard 5 2" xfId="2531" xr:uid="{1FD3E617-D1B3-41C2-8B90-9F757ED65314}"/>
    <cellStyle name="tableau | cellule | total | standard 6" xfId="2301" xr:uid="{DB9B2F84-530B-4803-95F1-F8F9D9AD2AD0}"/>
    <cellStyle name="tableau | cellule | total | standard_A5.2-c" xfId="764" xr:uid="{7911FA12-8849-45DB-B18B-F97BCC33E76E}"/>
    <cellStyle name="tableau | cellule | total | texte" xfId="474" xr:uid="{9E423AEA-DE8A-4681-B1CA-C35D8752602A}"/>
    <cellStyle name="tableau | cellule | total | texte 2" xfId="475" xr:uid="{5BEDDF66-A2F9-43B8-8804-DC0ED0AE43D6}"/>
    <cellStyle name="tableau | cellule | total | texte 2 2" xfId="2002" xr:uid="{C7408CC3-C959-472F-B21B-1F57ECD4B205}"/>
    <cellStyle name="tableau | cellule | total | texte 2 2 2" xfId="2535" xr:uid="{700F06C0-F1FE-40F2-9359-19D5C624E28D}"/>
    <cellStyle name="tableau | cellule | total | texte 2 3" xfId="2284" xr:uid="{AF85F493-3899-44FD-9F12-B2F810700797}"/>
    <cellStyle name="tableau | cellule | total | texte 3" xfId="476" xr:uid="{B1795789-47D9-4D00-B7C1-BD4C494B493F}"/>
    <cellStyle name="tableau | cellule | total | texte 3 2" xfId="2003" xr:uid="{DDD25796-2C81-496B-A35C-B00856628EA3}"/>
    <cellStyle name="tableau | cellule | total | texte 3 2 2" xfId="2536" xr:uid="{4158AF34-FB41-4829-A0EA-214726C772C4}"/>
    <cellStyle name="tableau | cellule | total | texte 3 3" xfId="2296" xr:uid="{A86B70A9-C14D-4802-899D-E20C2B1F04B6}"/>
    <cellStyle name="tableau | cellule | total | texte 4" xfId="765" xr:uid="{EBDB4AF9-BBC3-4C8A-BB41-A4BE00B5BC2D}"/>
    <cellStyle name="tableau | cellule | total | texte 5" xfId="2001" xr:uid="{5F6E3172-C9B7-4FD0-AE7A-A1BCC97E7051}"/>
    <cellStyle name="tableau | cellule | total | texte 5 2" xfId="2534" xr:uid="{468B32CE-9CEF-47F7-904C-2FF60F8A6842}"/>
    <cellStyle name="tableau | cellule | total | texte 6" xfId="2239" xr:uid="{D8A55222-2E5F-4EB7-B2E4-92FEC8421756}"/>
    <cellStyle name="tableau | cellule | total | texte_A5.2-c" xfId="766" xr:uid="{83E650D8-EAFC-4AA3-915F-D447F44513F8}"/>
    <cellStyle name="tableau | coin superieur gauche" xfId="477" xr:uid="{687AB7C9-7952-4B5B-B84F-EB53A96F1F44}"/>
    <cellStyle name="tableau | coin superieur gauche 2" xfId="478" xr:uid="{BBACFE90-27B9-4D7E-A7DD-B1A13C7379FF}"/>
    <cellStyle name="tableau | coin superieur gauche 3" xfId="479" xr:uid="{9C324BCE-B5AA-42BF-936D-5AB9BC87B94D}"/>
    <cellStyle name="tableau | coin superieur gauche 4" xfId="767" xr:uid="{EBD6521B-314E-46A3-ACAD-7816E3640C1B}"/>
    <cellStyle name="tableau | coin superieur gauche_A5.2-c" xfId="768" xr:uid="{608A9AFE-DE2A-4C41-8201-8FDDF9E6F8DA}"/>
    <cellStyle name="tableau | entete-colonne | series" xfId="121" xr:uid="{0D07F66B-4316-4FFF-98C5-4906445FD3E0}"/>
    <cellStyle name="tableau | entete-colonne | series 2" xfId="481" xr:uid="{5F5681D2-0DDA-4C93-9FE3-A83333A37CAF}"/>
    <cellStyle name="tableau | entete-colonne | series 2 2" xfId="2005" xr:uid="{C7D5D83A-0B3B-4F20-86B7-6713BBF102D1}"/>
    <cellStyle name="tableau | entete-colonne | series 2 2 2" xfId="2538" xr:uid="{4B4B01C5-36AC-4569-8BE8-CB9C3D4C63CF}"/>
    <cellStyle name="tableau | entete-colonne | series 2 2 3" xfId="2705" xr:uid="{8B1992CF-3FFE-430F-ADA0-CAA6BD648C1D}"/>
    <cellStyle name="tableau | entete-colonne | series 2 3" xfId="2183" xr:uid="{133EBA1F-144B-4504-8940-B58BF459020C}"/>
    <cellStyle name="tableau | entete-colonne | series 3" xfId="482" xr:uid="{9CD4E8CA-BC96-47D0-ADD7-4FD6ADB72BA8}"/>
    <cellStyle name="tableau | entete-colonne | series 3 2" xfId="2006" xr:uid="{7A09C74D-34A9-4FD7-8F0B-245834CA28D8}"/>
    <cellStyle name="tableau | entete-colonne | series 3 2 2" xfId="2539" xr:uid="{2BAD1D52-5000-4981-8725-FDEBF441B90D}"/>
    <cellStyle name="tableau | entete-colonne | series 3 2 3" xfId="2706" xr:uid="{B1034137-BF05-43D4-AC51-BDAD08CFF9D0}"/>
    <cellStyle name="tableau | entete-colonne | series 3 3" xfId="2184" xr:uid="{44D58DED-7E64-4EE9-9C45-E7E9360DD7B3}"/>
    <cellStyle name="tableau | entete-colonne | series 4" xfId="480" xr:uid="{6897C135-4CEB-49AE-AA8D-274537221640}"/>
    <cellStyle name="tableau | entete-colonne | series 4 2" xfId="769" xr:uid="{0A15A009-1D26-456F-8C24-2B9A28D5FC6E}"/>
    <cellStyle name="tableau | entete-colonne | series 4 3" xfId="2182" xr:uid="{4466D103-78C4-4ACD-A7D8-90210EF73872}"/>
    <cellStyle name="tableau | entete-colonne | series 4 4" xfId="2271" xr:uid="{DE849EBA-FBF1-4ADC-AFD1-408D7370B265}"/>
    <cellStyle name="tableau | entete-colonne | series 5" xfId="828" xr:uid="{3D80B4B9-8DF6-4645-B282-A8B657E532FB}"/>
    <cellStyle name="tableau | entete-colonne | series 6" xfId="1778" xr:uid="{46988D9A-6574-42E8-A741-500C829B8459}"/>
    <cellStyle name="tableau | entete-colonne | series 6 2" xfId="2311" xr:uid="{7C531241-2DA7-4CBD-B09A-22624ED4B28C}"/>
    <cellStyle name="tableau | entete-colonne | series 6 3" xfId="2578" xr:uid="{A4E2DA82-A0FC-4499-A723-8218564FB94C}"/>
    <cellStyle name="tableau | entete-colonne | series 7" xfId="2004" xr:uid="{49D61F31-35EC-4EC3-BF98-B2D8BBD0CD00}"/>
    <cellStyle name="tableau | entete-colonne | series 7 2" xfId="2537" xr:uid="{C2DEDB52-C09D-487A-A437-A64BCD657D57}"/>
    <cellStyle name="tableau | entete-colonne | series 7 3" xfId="2704" xr:uid="{CC584481-B67E-45AB-A516-5B0857AC5B8C}"/>
    <cellStyle name="tableau | entete-colonne | series 8" xfId="2181" xr:uid="{9B940585-57C1-438D-84AB-2DA7B58B5DAD}"/>
    <cellStyle name="tableau | entete-colonne | series_A5.2-c" xfId="770" xr:uid="{6771EAC8-3552-4602-A500-24456373729B}"/>
    <cellStyle name="tableau | entete-colonne | structure | normal" xfId="483" xr:uid="{510FA996-A6D9-46CB-80F4-16A91999DC1E}"/>
    <cellStyle name="tableau | entete-colonne | structure | normal 2" xfId="484" xr:uid="{6893C4E2-993F-4679-A7C9-0BC88A0D387E}"/>
    <cellStyle name="tableau | entete-colonne | structure | normal 2 2" xfId="2008" xr:uid="{F2D1C4FB-68F1-4263-A7B5-E84A0ADF6E2D}"/>
    <cellStyle name="tableau | entete-colonne | structure | normal 2 2 2" xfId="2541" xr:uid="{B52AD5A3-E41C-4878-945B-9862D658425F}"/>
    <cellStyle name="tableau | entete-colonne | structure | normal 2 2 3" xfId="2708" xr:uid="{54444201-DD71-4696-9098-2D548B0588FF}"/>
    <cellStyle name="tableau | entete-colonne | structure | normal 2 3" xfId="2186" xr:uid="{42C272FC-4FF7-458A-894E-4CB7CEEC4BF6}"/>
    <cellStyle name="tableau | entete-colonne | structure | normal 3" xfId="485" xr:uid="{378FC76F-5B67-4289-810E-ACA7A479984D}"/>
    <cellStyle name="tableau | entete-colonne | structure | normal 3 2" xfId="2009" xr:uid="{6DCFE3CB-9B56-47E6-ADDB-C174D01BD096}"/>
    <cellStyle name="tableau | entete-colonne | structure | normal 3 2 2" xfId="2542" xr:uid="{9D8EE3AE-2775-4501-8DA5-674D0BB2A661}"/>
    <cellStyle name="tableau | entete-colonne | structure | normal 3 2 3" xfId="2709" xr:uid="{3DF6E778-7E39-42DF-8F38-85588CCDF155}"/>
    <cellStyle name="tableau | entete-colonne | structure | normal 3 3" xfId="2187" xr:uid="{35905D98-8517-446F-9359-1EE79411EB7B}"/>
    <cellStyle name="tableau | entete-colonne | structure | normal 4" xfId="771" xr:uid="{AB0A420C-05AD-4C7F-A2AE-8B940991708F}"/>
    <cellStyle name="tableau | entete-colonne | structure | normal 5" xfId="2007" xr:uid="{63FD4CF4-7DE4-47E3-B7F9-432818CEE252}"/>
    <cellStyle name="tableau | entete-colonne | structure | normal 5 2" xfId="2540" xr:uid="{BC8A19B6-CA3A-4F34-B000-9428A10F7FD1}"/>
    <cellStyle name="tableau | entete-colonne | structure | normal 5 3" xfId="2707" xr:uid="{3C5B808E-5AF0-47C5-9525-25E49A3C2A55}"/>
    <cellStyle name="tableau | entete-colonne | structure | normal 6" xfId="2185" xr:uid="{E1B573E1-D94B-4335-A1BD-B45409D2D9A0}"/>
    <cellStyle name="tableau | entete-colonne | structure | normal_A5.2-c" xfId="772" xr:uid="{1CE6A6A9-2B21-48BF-852C-551AB2550AB7}"/>
    <cellStyle name="tableau | entete-colonne | structure | total" xfId="486" xr:uid="{D556927A-D5A6-44D7-B627-ED9970871F02}"/>
    <cellStyle name="tableau | entete-colonne | structure | total 2" xfId="487" xr:uid="{63658EBA-82E7-404A-B69F-CA2D61D30806}"/>
    <cellStyle name="tableau | entete-colonne | structure | total 2 2" xfId="2011" xr:uid="{91873AD6-72B9-444E-8E42-36F94BE587AD}"/>
    <cellStyle name="tableau | entete-colonne | structure | total 2 2 2" xfId="2544" xr:uid="{73DED99E-8D71-48F2-9E1A-C533FF2BD843}"/>
    <cellStyle name="tableau | entete-colonne | structure | total 2 2 3" xfId="2711" xr:uid="{21184F3C-1BA0-41D8-9DC2-C222709AAE2A}"/>
    <cellStyle name="tableau | entete-colonne | structure | total 2 3" xfId="2189" xr:uid="{A30A5D69-AB55-4D9C-B3DC-75DDE2141C52}"/>
    <cellStyle name="tableau | entete-colonne | structure | total 3" xfId="488" xr:uid="{5F8C801C-FF88-4935-8581-FB4503C7CF0E}"/>
    <cellStyle name="tableau | entete-colonne | structure | total 3 2" xfId="2012" xr:uid="{9D360F23-490D-4BEF-834F-5984C44B45D7}"/>
    <cellStyle name="tableau | entete-colonne | structure | total 3 2 2" xfId="2545" xr:uid="{920AC0FE-E31B-4CA3-B638-A179322BB9F4}"/>
    <cellStyle name="tableau | entete-colonne | structure | total 3 2 3" xfId="2712" xr:uid="{60EE9D91-2AD3-4762-A0CB-453FB08CE96B}"/>
    <cellStyle name="tableau | entete-colonne | structure | total 3 3" xfId="2190" xr:uid="{CAE2C749-2864-419B-B09C-82BE950E929C}"/>
    <cellStyle name="tableau | entete-colonne | structure | total 4" xfId="773" xr:uid="{5D0519B2-4DA9-4CAA-B833-C1ABCBA924A5}"/>
    <cellStyle name="tableau | entete-colonne | structure | total 5" xfId="2010" xr:uid="{9FEB3DFC-4591-4816-9565-CABB97A89322}"/>
    <cellStyle name="tableau | entete-colonne | structure | total 5 2" xfId="2543" xr:uid="{8F4CEEEB-F5EE-470B-A9D7-2D3E2CBB2380}"/>
    <cellStyle name="tableau | entete-colonne | structure | total 5 3" xfId="2710" xr:uid="{1803C0B9-D9B4-45E1-811C-7FED925C4A07}"/>
    <cellStyle name="tableau | entete-colonne | structure | total 6" xfId="2188" xr:uid="{9B418BA6-099D-4205-9649-81E2695007AB}"/>
    <cellStyle name="tableau | entete-colonne | structure | total_A5.2-c" xfId="774" xr:uid="{C744A61C-90D5-4354-9DB5-40C4CBBAFD9D}"/>
    <cellStyle name="tableau | entete-ligne | normal" xfId="489" xr:uid="{B81871EF-0B57-42C1-80FF-5DAA0D48EDEB}"/>
    <cellStyle name="tableau | entete-ligne | normal 2" xfId="490" xr:uid="{3FB55C3D-D117-4EE3-94CD-2596199BDB8E}"/>
    <cellStyle name="tableau | entete-ligne | normal 2 2" xfId="2014" xr:uid="{41E064D4-E50E-4945-A1A3-4E5BA1D4CFD5}"/>
    <cellStyle name="tableau | entete-ligne | normal 2 2 2" xfId="2547" xr:uid="{68FDC23F-273F-488C-8F55-C4D1CC3C7BFC}"/>
    <cellStyle name="tableau | entete-ligne | normal 2 2 3" xfId="2714" xr:uid="{F48C5D7E-B087-4D67-B284-51BE907D8A46}"/>
    <cellStyle name="tableau | entete-ligne | normal 2 3" xfId="2192" xr:uid="{FBA04B3A-451A-49E0-B719-A4C5F0C1053B}"/>
    <cellStyle name="tableau | entete-ligne | normal 3" xfId="491" xr:uid="{DB4F7DE2-F8FC-465A-94B5-54B425EC65DD}"/>
    <cellStyle name="tableau | entete-ligne | normal 3 2" xfId="2015" xr:uid="{B50D0523-1027-480C-BE51-7B62FB034748}"/>
    <cellStyle name="tableau | entete-ligne | normal 3 2 2" xfId="2548" xr:uid="{84D09B41-DE45-4229-B544-4B0EF79B1DD8}"/>
    <cellStyle name="tableau | entete-ligne | normal 3 2 3" xfId="2715" xr:uid="{B094986C-B453-4994-A79E-27AFC6F5FB30}"/>
    <cellStyle name="tableau | entete-ligne | normal 3 3" xfId="2193" xr:uid="{A959EA4A-3546-421A-89DE-C68E9BF5B613}"/>
    <cellStyle name="tableau | entete-ligne | normal 4" xfId="775" xr:uid="{5B0B39D6-1C34-4B3C-BE46-42D4292C4D8B}"/>
    <cellStyle name="tableau | entete-ligne | normal 5" xfId="2013" xr:uid="{08FC1E96-397C-4C1A-A32F-0B4D081477C0}"/>
    <cellStyle name="tableau | entete-ligne | normal 5 2" xfId="2546" xr:uid="{B942A02B-3AAF-41AB-BB51-34179443CD34}"/>
    <cellStyle name="tableau | entete-ligne | normal 5 3" xfId="2713" xr:uid="{9E3F0EBC-4A54-4F2D-B7DF-BC83B9C480EC}"/>
    <cellStyle name="tableau | entete-ligne | normal 6" xfId="2191" xr:uid="{34478219-1F53-4855-8AAE-D093558E31E8}"/>
    <cellStyle name="tableau | entete-ligne | normal_A5.2-c" xfId="776" xr:uid="{8F2176DE-3E93-402C-A593-B19FA7F4EEE1}"/>
    <cellStyle name="tableau | entete-ligne | total" xfId="492" xr:uid="{404F3D54-BED3-4B4A-80F3-F8747C18172E}"/>
    <cellStyle name="tableau | entete-ligne | total 2" xfId="493" xr:uid="{5C8CC793-0434-4AAE-B71F-0693829D916C}"/>
    <cellStyle name="tableau | entete-ligne | total 2 2" xfId="2017" xr:uid="{8BEFB961-9C2C-4CAE-B9A5-C387459753D3}"/>
    <cellStyle name="tableau | entete-ligne | total 2 2 2" xfId="2550" xr:uid="{DE690144-270C-443E-AFF3-C34DB734BB45}"/>
    <cellStyle name="tableau | entete-ligne | total 2 2 3" xfId="2717" xr:uid="{DAFE63A9-761E-4F65-8717-E0EF3AD7EAAE}"/>
    <cellStyle name="tableau | entete-ligne | total 2 3" xfId="2195" xr:uid="{7FF83D6B-D0D5-40E1-9124-43A3DBA77EA0}"/>
    <cellStyle name="tableau | entete-ligne | total 3" xfId="494" xr:uid="{9ED7ACF5-3100-433B-9E52-24721A2B9ED6}"/>
    <cellStyle name="tableau | entete-ligne | total 3 2" xfId="2018" xr:uid="{995C7923-6739-4A76-85B6-121984AF2E34}"/>
    <cellStyle name="tableau | entete-ligne | total 3 2 2" xfId="2551" xr:uid="{B2D515CA-F36A-4F17-9398-080FAE1A4972}"/>
    <cellStyle name="tableau | entete-ligne | total 3 2 3" xfId="2718" xr:uid="{EA90AFA0-AD21-4051-869C-A7B6C72049B5}"/>
    <cellStyle name="tableau | entete-ligne | total 3 3" xfId="2196" xr:uid="{32E17285-223B-46C1-AF7A-7C3C1A4AF97D}"/>
    <cellStyle name="tableau | entete-ligne | total 4" xfId="777" xr:uid="{1362977D-0B3B-4123-9D7B-7C952D7CEDE8}"/>
    <cellStyle name="tableau | entete-ligne | total 5" xfId="2016" xr:uid="{E148C4D4-FBA6-4CD8-9F16-7B73842B70D0}"/>
    <cellStyle name="tableau | entete-ligne | total 5 2" xfId="2549" xr:uid="{AC07F16D-8C88-488E-9ED7-AF5B17285E19}"/>
    <cellStyle name="tableau | entete-ligne | total 5 3" xfId="2716" xr:uid="{D20CF5D8-D867-48AA-B5BF-B3C630DCCD85}"/>
    <cellStyle name="tableau | entete-ligne | total 6" xfId="2194" xr:uid="{D7BDF584-3D61-44F3-B345-6164A3417CD7}"/>
    <cellStyle name="tableau | entete-ligne | total_A5.2-c" xfId="778" xr:uid="{63BBFC2E-9F4F-4F38-B7F1-84DF29C7408F}"/>
    <cellStyle name="tableau | indice | plage de cellules" xfId="495" xr:uid="{D152112D-9144-4B15-AAC7-051EED821603}"/>
    <cellStyle name="tableau | indice | plage de cellules 2" xfId="496" xr:uid="{42E2D05C-F4D3-4BCC-91CA-6017E8B5E1CF}"/>
    <cellStyle name="tableau | indice | plage de cellules 3" xfId="497" xr:uid="{3BC5E5CA-624F-49A7-A3CC-7AEB59DBE8F8}"/>
    <cellStyle name="tableau | indice | plage de cellules 4" xfId="779" xr:uid="{B0202FA9-0C15-489E-A732-0CCD046E480E}"/>
    <cellStyle name="tableau | indice | plage de cellules_A5.2-c" xfId="780" xr:uid="{CA3F9C34-717A-4115-80DD-5C6810B3E57A}"/>
    <cellStyle name="tableau | indice | texte" xfId="498" xr:uid="{7BDEC977-89FD-4C7D-9525-BA2C64DF30A3}"/>
    <cellStyle name="tableau | indice | texte 2" xfId="499" xr:uid="{7D4B9F03-8CB4-4357-A251-D7E6A2AD04D2}"/>
    <cellStyle name="tableau | indice | texte 3" xfId="500" xr:uid="{5AE53E61-0278-4153-A32F-5B21C4939447}"/>
    <cellStyle name="tableau | indice | texte 4" xfId="781" xr:uid="{12F48050-44AB-4585-BB36-C5827559FDD7}"/>
    <cellStyle name="tableau | indice | texte_A5.2-c" xfId="782" xr:uid="{E873D1F2-24E8-4522-971A-02997F8D6B13}"/>
    <cellStyle name="tableau | ligne de cesure" xfId="501" xr:uid="{D4253630-53A4-4588-8FBE-713E40870BBB}"/>
    <cellStyle name="tableau | ligne de cesure 2" xfId="502" xr:uid="{3B037E46-216D-4193-96DC-134D9115E51E}"/>
    <cellStyle name="tableau | ligne de cesure 2 2" xfId="783" xr:uid="{D68CEB6D-ECD0-47E3-92A5-98A57D752A84}"/>
    <cellStyle name="tableau | ligne de cesure 3" xfId="784" xr:uid="{B7631A51-7AD2-4A47-817A-5612B6EE8764}"/>
    <cellStyle name="tableau | ligne de cesure_A5.2-c" xfId="785" xr:uid="{AFC96859-34EA-4750-874A-C1EBA7E7E760}"/>
    <cellStyle name="tableau | ligne-titre | niveau1" xfId="503" xr:uid="{FAD745F9-E2E3-4244-87FC-539700AE91D7}"/>
    <cellStyle name="tableau | ligne-titre | niveau1 2" xfId="504" xr:uid="{4538AAA1-DE39-42AD-AD45-A94F306037D8}"/>
    <cellStyle name="tableau | ligne-titre | niveau1 2 2" xfId="2020" xr:uid="{525D1372-DEE0-452A-BC64-2D3C320B1039}"/>
    <cellStyle name="tableau | ligne-titre | niveau1 2 2 2" xfId="2553" xr:uid="{1C125019-6A25-4662-A3F3-F1BFCA49D310}"/>
    <cellStyle name="tableau | ligne-titre | niveau1 2 2 3" xfId="2720" xr:uid="{52BA1FC1-471C-4CF9-90BE-E999BE202B94}"/>
    <cellStyle name="tableau | ligne-titre | niveau1 2 3" xfId="2199" xr:uid="{A2617BCE-1FEE-4F6E-BC58-4E58A062CD24}"/>
    <cellStyle name="tableau | ligne-titre | niveau1 3" xfId="505" xr:uid="{DCE8A070-DC48-4D0E-B42F-9F32D9607B9C}"/>
    <cellStyle name="tableau | ligne-titre | niveau1 3 2" xfId="2021" xr:uid="{D25FE9A0-1337-417F-994C-552C06980EB4}"/>
    <cellStyle name="tableau | ligne-titre | niveau1 3 2 2" xfId="2554" xr:uid="{68A40F8E-36F8-4C3A-B6C2-89881729D14E}"/>
    <cellStyle name="tableau | ligne-titre | niveau1 3 2 3" xfId="2721" xr:uid="{D0B50FBE-4239-4E59-8752-381C6CF40CC1}"/>
    <cellStyle name="tableau | ligne-titre | niveau1 3 3" xfId="2200" xr:uid="{07287E5C-BF7E-4217-898F-E03D3C4241E3}"/>
    <cellStyle name="tableau | ligne-titre | niveau1 4" xfId="786" xr:uid="{EDD2410F-AC7B-49A9-B8A4-819DF5E2E7B6}"/>
    <cellStyle name="tableau | ligne-titre | niveau1 5" xfId="2019" xr:uid="{E804303A-9142-49D3-80FB-321C53748139}"/>
    <cellStyle name="tableau | ligne-titre | niveau1 5 2" xfId="2552" xr:uid="{73CDF07B-C9ED-4E6C-8113-A5DFFFCD9B23}"/>
    <cellStyle name="tableau | ligne-titre | niveau1 5 3" xfId="2719" xr:uid="{1D059C38-6027-498F-80ED-4ED805AA512A}"/>
    <cellStyle name="tableau | ligne-titre | niveau1 6" xfId="2198" xr:uid="{B9751B4D-9C69-40A8-9F17-3D69C4967478}"/>
    <cellStyle name="tableau | ligne-titre | niveau1_A5.2-c" xfId="787" xr:uid="{DEE6F9F6-AA88-48EC-9829-FC2AE83B9AAD}"/>
    <cellStyle name="tableau | ligne-titre | niveau2" xfId="506" xr:uid="{74C847C9-E13F-4EC2-878A-5C694F12514D}"/>
    <cellStyle name="tableau | ligne-titre | niveau2 2" xfId="507" xr:uid="{C487FA2D-4794-4173-9DEF-843980961B3D}"/>
    <cellStyle name="tableau | ligne-titre | niveau2 2 2" xfId="2023" xr:uid="{E22745C1-96C8-4335-B30B-C06B90EC4AE0}"/>
    <cellStyle name="tableau | ligne-titre | niveau2 2 2 2" xfId="2556" xr:uid="{5FF27C6E-A8FF-4B60-B47D-CFE73D29E22C}"/>
    <cellStyle name="tableau | ligne-titre | niveau2 2 2 3" xfId="2723" xr:uid="{622B4367-B29A-4CAA-B611-E8A2545CD28F}"/>
    <cellStyle name="tableau | ligne-titre | niveau2 2 3" xfId="2202" xr:uid="{EEE073D4-77F9-489F-9FDC-BA9F0BD2219F}"/>
    <cellStyle name="tableau | ligne-titre | niveau2 3" xfId="508" xr:uid="{9EA97A1E-C8C2-426A-A37A-CAE1189FCC7F}"/>
    <cellStyle name="tableau | ligne-titre | niveau2 3 2" xfId="2024" xr:uid="{AB60E01F-7685-4EFE-AB38-89A8D174A82A}"/>
    <cellStyle name="tableau | ligne-titre | niveau2 3 2 2" xfId="2557" xr:uid="{4A99A65C-1850-4D55-9B40-03AD7A9F65B7}"/>
    <cellStyle name="tableau | ligne-titre | niveau2 3 2 3" xfId="2724" xr:uid="{EAE1D91C-1B5D-4C9E-973D-44ACC11100CB}"/>
    <cellStyle name="tableau | ligne-titre | niveau2 3 3" xfId="2203" xr:uid="{F552FDF1-07EF-4F3A-96AF-AF5B7FD5C0DD}"/>
    <cellStyle name="tableau | ligne-titre | niveau2 4" xfId="788" xr:uid="{A6F843E3-B8F6-45DE-86FA-6A728BA4B220}"/>
    <cellStyle name="tableau | ligne-titre | niveau2 5" xfId="2022" xr:uid="{84002F0D-F472-4EE1-BD1E-10FE9944AC89}"/>
    <cellStyle name="tableau | ligne-titre | niveau2 5 2" xfId="2555" xr:uid="{C9F6B006-C659-4DA6-ABD1-4BC406D68756}"/>
    <cellStyle name="tableau | ligne-titre | niveau2 5 3" xfId="2722" xr:uid="{3D69463B-5E52-4410-B177-DE0EBF9F3682}"/>
    <cellStyle name="tableau | ligne-titre | niveau2 6" xfId="2201" xr:uid="{DEC9276F-23D7-432B-82A9-1B5B07564D3F}"/>
    <cellStyle name="tableau | ligne-titre | niveau2_A5.2-c" xfId="789" xr:uid="{7ECB8990-F852-4F50-95F3-738936F7676C}"/>
    <cellStyle name="tableau | ligne-titre | niveau3" xfId="509" xr:uid="{870513F0-4DF6-46CD-A3EF-69C7AA2707E9}"/>
    <cellStyle name="tableau | ligne-titre | niveau3 2" xfId="510" xr:uid="{1F183580-F3A8-4400-9388-1FE675A4DBF4}"/>
    <cellStyle name="tableau | ligne-titre | niveau3 2 2" xfId="2026" xr:uid="{03AEB54B-A038-4BC9-88F8-C5C686250D38}"/>
    <cellStyle name="tableau | ligne-titre | niveau3 2 2 2" xfId="2559" xr:uid="{855CD43A-7DA7-45BB-AB19-69D70E19477E}"/>
    <cellStyle name="tableau | ligne-titre | niveau3 2 2 3" xfId="2726" xr:uid="{4EE00C48-6C8F-4301-BDD5-354971E17285}"/>
    <cellStyle name="tableau | ligne-titre | niveau3 2 3" xfId="2205" xr:uid="{05787FB4-3AC2-49E3-BF0F-92FDC73520B1}"/>
    <cellStyle name="tableau | ligne-titre | niveau3 3" xfId="790" xr:uid="{F24C3843-9216-4343-B04C-C783DA1810DB}"/>
    <cellStyle name="tableau | ligne-titre | niveau3 4" xfId="2025" xr:uid="{E6C9CD44-35C2-4A34-9870-991A51522DDB}"/>
    <cellStyle name="tableau | ligne-titre | niveau3 4 2" xfId="2558" xr:uid="{BE667A8E-C1D0-4B6F-AF17-6125EFB9EAFD}"/>
    <cellStyle name="tableau | ligne-titre | niveau3 4 3" xfId="2725" xr:uid="{B3B8D5BA-5D94-403B-905A-D4C59D0B605D}"/>
    <cellStyle name="tableau | ligne-titre | niveau3 5" xfId="2204" xr:uid="{087C3A25-FC08-451E-9716-10F74D2351BB}"/>
    <cellStyle name="tableau | ligne-titre | niveau3_A5.2-c" xfId="791" xr:uid="{61277313-5A36-463D-949C-6D549971AD27}"/>
    <cellStyle name="tableau | ligne-titre | niveau4" xfId="511" xr:uid="{88564161-C773-4C9A-8C19-4BCAAA88DDB6}"/>
    <cellStyle name="tableau | ligne-titre | niveau4 2" xfId="512" xr:uid="{847FEABB-50BA-4BD6-9B88-659EFF626C33}"/>
    <cellStyle name="tableau | ligne-titre | niveau4 2 2" xfId="2028" xr:uid="{B3205179-308A-42CB-9050-A808F7915E16}"/>
    <cellStyle name="tableau | ligne-titre | niveau4 2 2 2" xfId="2561" xr:uid="{32CC70D5-0E92-472A-BDBD-437842FFBA8E}"/>
    <cellStyle name="tableau | ligne-titre | niveau4 2 2 3" xfId="2728" xr:uid="{4EDF126E-D310-4DB8-9D08-4BEFC02842F2}"/>
    <cellStyle name="tableau | ligne-titre | niveau4 2 3" xfId="2207" xr:uid="{572C5AC5-6D93-4762-8CD9-80DB1FD1FBDC}"/>
    <cellStyle name="tableau | ligne-titre | niveau4 3" xfId="513" xr:uid="{A799610B-80A5-49B9-A0D6-1F99F2415532}"/>
    <cellStyle name="tableau | ligne-titre | niveau4 3 2" xfId="2029" xr:uid="{4E8F5B40-8198-47E2-86E1-13642918D83E}"/>
    <cellStyle name="tableau | ligne-titre | niveau4 3 2 2" xfId="2562" xr:uid="{0AB9B412-B8EF-4DA2-BBF4-4A9E3C0B3BBB}"/>
    <cellStyle name="tableau | ligne-titre | niveau4 3 2 3" xfId="2729" xr:uid="{D8184A48-488B-49CD-BD16-780F38914389}"/>
    <cellStyle name="tableau | ligne-titre | niveau4 3 3" xfId="2208" xr:uid="{0746A00F-2D5E-48A3-BB87-2A6902D29853}"/>
    <cellStyle name="tableau | ligne-titre | niveau4 4" xfId="792" xr:uid="{C697C287-243B-4D29-9FFB-B2304FC2A4CC}"/>
    <cellStyle name="tableau | ligne-titre | niveau4 5" xfId="2027" xr:uid="{600F7694-5C49-417E-9740-948B805D0D46}"/>
    <cellStyle name="tableau | ligne-titre | niveau4 5 2" xfId="2560" xr:uid="{CC4ED74D-E885-4602-A096-28548461E141}"/>
    <cellStyle name="tableau | ligne-titre | niveau4 5 3" xfId="2727" xr:uid="{96F55967-90D0-4BBF-8FCF-E2FBC8E10F9C}"/>
    <cellStyle name="tableau | ligne-titre | niveau4 6" xfId="2206" xr:uid="{B5558F1F-0BF2-4704-A535-0E5C34318835}"/>
    <cellStyle name="tableau | ligne-titre | niveau4_A5.2-c" xfId="793" xr:uid="{85967888-AFB4-457D-B285-6839F4571F9E}"/>
    <cellStyle name="tableau | ligne-titre | niveau5" xfId="514" xr:uid="{CACA4F25-CFD0-4F8A-9FB6-924320716998}"/>
    <cellStyle name="tableau | ligne-titre | niveau5 2" xfId="515" xr:uid="{363F1913-EE8C-4949-A312-9D379AE7436F}"/>
    <cellStyle name="tableau | ligne-titre | niveau5 2 2" xfId="2031" xr:uid="{A0744B2F-F5F8-43B4-95AF-3C53EB1DDE12}"/>
    <cellStyle name="tableau | ligne-titre | niveau5 2 2 2" xfId="2564" xr:uid="{D9E367C3-89EC-499D-B8C3-88CA039561C4}"/>
    <cellStyle name="tableau | ligne-titre | niveau5 2 2 3" xfId="2731" xr:uid="{F77E0FA0-DF23-40FB-847F-2BB7C04F5B6D}"/>
    <cellStyle name="tableau | ligne-titre | niveau5 2 3" xfId="2210" xr:uid="{B492ED72-5D55-4FEE-8FD9-17F00886E808}"/>
    <cellStyle name="tableau | ligne-titre | niveau5 3" xfId="516" xr:uid="{0A3577A8-AC16-4FC3-9B01-0AF23582FF75}"/>
    <cellStyle name="tableau | ligne-titre | niveau5 3 2" xfId="2032" xr:uid="{6CBFAC43-F804-4409-9251-8885975A085A}"/>
    <cellStyle name="tableau | ligne-titre | niveau5 3 2 2" xfId="2565" xr:uid="{E0261411-CDFB-420C-A4B5-F4A7AD238D90}"/>
    <cellStyle name="tableau | ligne-titre | niveau5 3 2 3" xfId="2732" xr:uid="{894AE8CB-A2C4-48B6-851C-90F911CCA6CE}"/>
    <cellStyle name="tableau | ligne-titre | niveau5 3 3" xfId="2211" xr:uid="{9C751194-DD51-4B99-8284-28FABA0AC5F3}"/>
    <cellStyle name="tableau | ligne-titre | niveau5 4" xfId="794" xr:uid="{F1E7AF86-B7B8-496E-8CAE-004F96DEC84D}"/>
    <cellStyle name="tableau | ligne-titre | niveau5 5" xfId="2030" xr:uid="{E36E8CF9-6FB2-45A4-A4AF-13A43663746F}"/>
    <cellStyle name="tableau | ligne-titre | niveau5 5 2" xfId="2563" xr:uid="{51BCC18A-F4CE-496E-8100-DD3C6803DD7E}"/>
    <cellStyle name="tableau | ligne-titre | niveau5 5 3" xfId="2730" xr:uid="{8E7C2A2D-9C4B-489B-B448-A4C2E711A207}"/>
    <cellStyle name="tableau | ligne-titre | niveau5 6" xfId="2209" xr:uid="{3C4B2850-9F2E-41BE-BBEB-C56E8D498893}"/>
    <cellStyle name="tableau | ligne-titre | niveau5_A5.2-c" xfId="795" xr:uid="{70E9FB75-B8D0-4967-BFF0-622098F79115}"/>
    <cellStyle name="tableau | source | plage de cellules" xfId="517" xr:uid="{16542919-5A36-47A4-A052-3ACA527F4F40}"/>
    <cellStyle name="tableau | source | plage de cellules 2" xfId="518" xr:uid="{CA9CA7F5-CDF5-45CA-A775-8E17E6D9E193}"/>
    <cellStyle name="tableau | source | plage de cellules 3" xfId="519" xr:uid="{5BA47710-EB42-4FC5-ACF7-3B417C555CE1}"/>
    <cellStyle name="tableau | source | plage de cellules 4" xfId="796" xr:uid="{950DF7E3-F257-4E55-96DE-880764810D0F}"/>
    <cellStyle name="tableau | source | plage de cellules_A5.2-c" xfId="797" xr:uid="{BF0AAC82-CBAC-492A-BB17-6ADEEAAD9BA4}"/>
    <cellStyle name="tableau | source | texte" xfId="520" xr:uid="{AFFC51FE-2CF4-4131-9298-6DA5D0368A1C}"/>
    <cellStyle name="tableau | source | texte 2" xfId="521" xr:uid="{B64452B0-9F44-4148-89AC-D90ECEB95BCC}"/>
    <cellStyle name="tableau | source | texte 3" xfId="522" xr:uid="{35C629C4-6CA4-488E-B9D6-77505B689F76}"/>
    <cellStyle name="tableau | source | texte 4" xfId="798" xr:uid="{F0701863-B79D-4C9D-89E8-7B95E5296AE2}"/>
    <cellStyle name="tableau | source | texte_A5.2-c" xfId="799" xr:uid="{FF5D791A-31A5-4BD9-8713-E2A585E3CD0E}"/>
    <cellStyle name="tableau | unite | plage de cellules" xfId="523" xr:uid="{CDA62447-69E3-46CB-97E1-724EDF70E1A0}"/>
    <cellStyle name="tableau | unite | plage de cellules 2" xfId="524" xr:uid="{6496DF47-4A43-4D54-844C-26F9703A7B14}"/>
    <cellStyle name="tableau | unite | plage de cellules 3" xfId="525" xr:uid="{A6EAB09F-0226-4FD0-B149-E4B42423D6C5}"/>
    <cellStyle name="tableau | unite | plage de cellules 4" xfId="800" xr:uid="{C2C203C2-7457-4F96-AE21-E5795D1E7419}"/>
    <cellStyle name="tableau | unite | plage de cellules_A5.2-c" xfId="801" xr:uid="{32A123AD-C2DF-4A31-889E-754EC725AE2B}"/>
    <cellStyle name="tableau | unite | texte" xfId="526" xr:uid="{09A5AA4F-FCDE-475B-B837-790A08DB9DF4}"/>
    <cellStyle name="tableau | unite | texte 2" xfId="527" xr:uid="{F96E66BC-97AA-4D40-96E5-5983C5C7EE24}"/>
    <cellStyle name="tableau | unite | texte 3" xfId="528" xr:uid="{D31C5C6C-156C-44F3-B55F-BC106280D53C}"/>
    <cellStyle name="tableau | unite | texte 4" xfId="802" xr:uid="{97AAF6EA-2EBC-420B-BDA1-31624405E0BD}"/>
    <cellStyle name="tableau | unite | texte_A5.2-c" xfId="803" xr:uid="{B035F10E-C540-4619-AE3C-222E52BC0EC0}"/>
    <cellStyle name="TableStyleLight1" xfId="529" xr:uid="{32553B19-FF30-46C0-820E-F276EC29287C}"/>
    <cellStyle name="TableStyleLight1 2" xfId="804" xr:uid="{CB6ACA48-4B4A-4869-94CC-EDD18D45D632}"/>
    <cellStyle name="TableStyleLight1_A5.2-c" xfId="805" xr:uid="{5DE12309-59FC-43F4-B8B4-35B3640B8609}"/>
    <cellStyle name="Texte explicatif" xfId="70" builtinId="53" customBuiltin="1"/>
    <cellStyle name="Texte explicatif 2" xfId="40" xr:uid="{063829A7-EF09-4BA6-82D8-6038DBF598BE}"/>
    <cellStyle name="Texte explicatif 2 2" xfId="530" xr:uid="{C0AB1256-3984-4415-B3D3-FA4D1F90A0E8}"/>
    <cellStyle name="Texte explicatif 3" xfId="811" xr:uid="{781128CC-1F84-4B06-8FF8-0A681323E514}"/>
    <cellStyle name="Titre" xfId="56" builtinId="15" customBuiltin="1"/>
    <cellStyle name="Titre 1" xfId="806" xr:uid="{F54AC0B3-42BF-4579-BCBF-3AB8CEC1DE17}"/>
    <cellStyle name="Titre 2" xfId="41" xr:uid="{CB2D9E58-1275-43B1-81D1-B767EC293557}"/>
    <cellStyle name="Titre 2 2" xfId="531" xr:uid="{2DD4E995-F88F-4202-8F3B-2DB78B5E560E}"/>
    <cellStyle name="Titre 2 3" xfId="952" xr:uid="{A6AC479E-1E52-48DE-9185-3D8937C267DE}"/>
    <cellStyle name="Titre colonnes" xfId="532" xr:uid="{5A476C13-53B3-484B-ADF0-9A80DC8E3D65}"/>
    <cellStyle name="Titre colonnes 2" xfId="533" xr:uid="{5D937FD6-1D10-472B-9FE4-4687FD57ABE9}"/>
    <cellStyle name="Titre colonnes 3" xfId="550" xr:uid="{3AC28D12-0196-45FD-94C5-8440C72A2853}"/>
    <cellStyle name="Titre général" xfId="534" xr:uid="{35F5E88A-9E65-4C87-AFDD-40A778512B0D}"/>
    <cellStyle name="Titre général 2" xfId="535" xr:uid="{B4970B75-DDA1-4B03-892D-C4B13D6B3553}"/>
    <cellStyle name="Titre lignes" xfId="536" xr:uid="{D377FBA9-3DB1-4B86-9FCC-11D293868805}"/>
    <cellStyle name="Titre lignes 2" xfId="537" xr:uid="{F094EED0-B4A8-4FE7-A30E-EFDBC29ECF85}"/>
    <cellStyle name="Titre lignes 3" xfId="551" xr:uid="{844BF7E9-3341-4393-AB15-681D0B7407D0}"/>
    <cellStyle name="Titre page" xfId="538" xr:uid="{967F1680-364E-42B7-ACBB-69C1666C7901}"/>
    <cellStyle name="Titre page 2" xfId="539" xr:uid="{225C0C12-BDE3-4AA8-B7BC-77F97B3CB2CB}"/>
    <cellStyle name="Titre page 3" xfId="553" xr:uid="{895F2F3F-FEDD-40EE-9DA3-7EA8A31BBC90}"/>
    <cellStyle name="Titre 1" xfId="57" builtinId="16" customBuiltin="1"/>
    <cellStyle name="Titre 1 2" xfId="42" xr:uid="{3FB3FF47-4A3E-4268-9F10-2B1A7D9225E5}"/>
    <cellStyle name="Titre 1 2 2" xfId="540" xr:uid="{2C98D549-60DE-4542-9743-4E2A874AD52D}"/>
    <cellStyle name="Titre 2" xfId="58" builtinId="17" customBuiltin="1"/>
    <cellStyle name="Titre 2 2" xfId="43" xr:uid="{D8A6B926-8411-43C6-8FBC-4AB2ED155095}"/>
    <cellStyle name="Titre 2 2 2" xfId="541" xr:uid="{10EA9ECC-DD3C-4475-A6AB-27FC8DA378CF}"/>
    <cellStyle name="Titre 3" xfId="59" builtinId="18" customBuiltin="1"/>
    <cellStyle name="Titre 3 2" xfId="44" xr:uid="{A603B4DD-5BBB-4297-8992-6332E0C7AC7F}"/>
    <cellStyle name="Titre 3 2 2" xfId="542" xr:uid="{14FEC611-E5AD-41C6-8EB9-96486880C517}"/>
    <cellStyle name="Titre 4" xfId="60" builtinId="19" customBuiltin="1"/>
    <cellStyle name="Titre 4 2" xfId="45" xr:uid="{9639287D-1F2B-4558-A523-91D27A6D6DE1}"/>
    <cellStyle name="Titre 4 2 2" xfId="543" xr:uid="{FAD5788F-FCB4-4B3E-BD69-2D5CC7BA3120}"/>
    <cellStyle name="Titre1" xfId="807" xr:uid="{9611F93C-6348-4AF9-8873-35CEEAB9868C}"/>
    <cellStyle name="Total" xfId="71" builtinId="25" customBuiltin="1"/>
    <cellStyle name="Total 2" xfId="46" xr:uid="{DCFB4EBD-E096-47D9-BCF2-4F9A193656CC}"/>
    <cellStyle name="Total 2 2" xfId="544" xr:uid="{A5B99FC8-FAA7-4D41-959A-15CA6C4E8315}"/>
    <cellStyle name="Total 2 3" xfId="549" xr:uid="{ABD9F1A6-30E3-450C-9DF3-EA9EE69C815B}"/>
    <cellStyle name="Total 2 4" xfId="116" xr:uid="{260FF875-0ED8-46F7-8FA7-A7A3B8FE467D}"/>
    <cellStyle name="Total 2 5" xfId="2046" xr:uid="{7035C347-CBCB-4DF1-A168-D7E9D7D2F7C5}"/>
    <cellStyle name="Vérification" xfId="68" builtinId="23" customBuiltin="1"/>
    <cellStyle name="Vérification 2" xfId="47" xr:uid="{A112EDC2-8969-4C2B-878A-E85F8AE3728A}"/>
    <cellStyle name="Vérification 2 2" xfId="545" xr:uid="{629E3AB6-3084-4F50-A3FE-828F3C80E0CD}"/>
    <cellStyle name="Virgule fixe" xfId="546" xr:uid="{D68FCA6B-021B-407B-AC05-A2D3F579244A}"/>
    <cellStyle name="Virgule fixe 2" xfId="547" xr:uid="{2631C624-C1A1-4AF7-AD75-C2293E0B238D}"/>
    <cellStyle name="Virgule fixe 2 2" xfId="808" xr:uid="{672BEA2D-45A0-42BF-AD79-1768B7DDD4F6}"/>
  </cellStyles>
  <dxfs count="0"/>
  <tableStyles count="1" defaultTableStyle="TableStyleMedium2" defaultPivotStyle="PivotStyleLight16">
    <tableStyle name="Style de tableau 1" pivot="0" count="0" xr9:uid="{A71635A9-B3E7-499A-B1C3-5802DED8AE07}"/>
  </tableStyles>
  <colors>
    <mruColors>
      <color rgb="FF009900"/>
      <color rgb="FF65FF65"/>
      <color rgb="FF000000"/>
      <color rgb="FFFFFF66"/>
      <color rgb="FFFFFF99"/>
      <color rgb="FF65CD65"/>
      <color rgb="FF1E5251"/>
      <color rgb="FF3A7E81"/>
      <color rgb="FFAFDBDD"/>
      <color rgb="FF8EC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I4CE - couleurs">
      <a:dk1>
        <a:srgbClr val="404041"/>
      </a:dk1>
      <a:lt1>
        <a:sysClr val="window" lastClr="FFFFFF"/>
      </a:lt1>
      <a:dk2>
        <a:srgbClr val="0B4EA2"/>
      </a:dk2>
      <a:lt2>
        <a:srgbClr val="EEECE1"/>
      </a:lt2>
      <a:accent1>
        <a:srgbClr val="289CDB"/>
      </a:accent1>
      <a:accent2>
        <a:srgbClr val="C94450"/>
      </a:accent2>
      <a:accent3>
        <a:srgbClr val="ACC435"/>
      </a:accent3>
      <a:accent4>
        <a:srgbClr val="944E94"/>
      </a:accent4>
      <a:accent5>
        <a:srgbClr val="87C0C2"/>
      </a:accent5>
      <a:accent6>
        <a:srgbClr val="E09C35"/>
      </a:accent6>
      <a:hlink>
        <a:srgbClr val="0000FF"/>
      </a:hlink>
      <a:folHlink>
        <a:srgbClr val="800080"/>
      </a:folHlink>
    </a:clrScheme>
    <a:fontScheme name="Office Classiqu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9050">
          <a:solidFill>
            <a:schemeClr val="accent1"/>
          </a:solidFill>
          <a:headEnd type="none" w="med" len="med"/>
          <a:tailEnd type="triangl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19E5-CC45-4591-82E1-2294D715A871}">
  <sheetPr codeName="Feuil4">
    <tabColor theme="6"/>
  </sheetPr>
  <dimension ref="A2:CM535"/>
  <sheetViews>
    <sheetView showGridLines="0" tabSelected="1" zoomScale="70" zoomScaleNormal="70" workbookViewId="0">
      <pane xSplit="7" ySplit="3" topLeftCell="CC399" activePane="bottomRight" state="frozen"/>
      <selection pane="topRight" activeCell="H1" sqref="H1"/>
      <selection pane="bottomLeft" activeCell="A4" sqref="A4"/>
      <selection pane="bottomRight" activeCell="CM219" sqref="CM219"/>
    </sheetView>
  </sheetViews>
  <sheetFormatPr baseColWidth="10" defaultColWidth="10.59765625" defaultRowHeight="13.8" outlineLevelRow="1" outlineLevelCol="1"/>
  <cols>
    <col min="1" max="1" width="10.59765625" style="1"/>
    <col min="2" max="2" width="73.09765625" style="1" bestFit="1" customWidth="1"/>
    <col min="3" max="5" width="10.59765625" style="1"/>
    <col min="6" max="6" width="44.09765625" style="1" bestFit="1" customWidth="1"/>
    <col min="7" max="7" width="26.5" style="1" bestFit="1" customWidth="1"/>
    <col min="8" max="37" width="10.09765625" style="1" customWidth="1" outlineLevel="1"/>
    <col min="38" max="38" width="13" style="1" customWidth="1" outlineLevel="1"/>
    <col min="39" max="40" width="11" style="1" customWidth="1" outlineLevel="1"/>
    <col min="41" max="41" width="14.09765625" style="1" customWidth="1"/>
    <col min="42" max="46" width="11" style="1" customWidth="1"/>
    <col min="47" max="76" width="10.09765625" style="1" customWidth="1" outlineLevel="1"/>
    <col min="77" max="77" width="13" style="1" customWidth="1" outlineLevel="1"/>
    <col min="78" max="79" width="11" style="1" customWidth="1" outlineLevel="1"/>
    <col min="80" max="80" width="14.09765625" style="1" customWidth="1" outlineLevel="1"/>
    <col min="81" max="82" width="11" style="1" customWidth="1" outlineLevel="1"/>
    <col min="83" max="91" width="11" style="1" customWidth="1"/>
    <col min="92" max="16384" width="10.59765625" style="1"/>
  </cols>
  <sheetData>
    <row r="2" spans="1:91" ht="33">
      <c r="B2" s="86" t="s">
        <v>360</v>
      </c>
    </row>
    <row r="4" spans="1:91" ht="30">
      <c r="B4" s="87" t="s">
        <v>361</v>
      </c>
    </row>
    <row r="6" spans="1:91">
      <c r="A6" s="8"/>
      <c r="B6" s="8"/>
    </row>
    <row r="8" spans="1:91">
      <c r="A8" s="8"/>
    </row>
    <row r="9" spans="1:91" ht="48" customHeight="1">
      <c r="B9" s="76" t="s">
        <v>358</v>
      </c>
      <c r="C9" s="77"/>
      <c r="D9" s="77"/>
      <c r="E9" s="77"/>
      <c r="F9" s="77"/>
      <c r="G9" s="79"/>
      <c r="H9" s="89" t="s">
        <v>21</v>
      </c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1"/>
      <c r="AU9" s="89" t="s">
        <v>22</v>
      </c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1"/>
    </row>
    <row r="10" spans="1:91" ht="27" customHeight="1">
      <c r="B10" s="32"/>
      <c r="G10" s="10"/>
      <c r="H10" s="89">
        <v>2011</v>
      </c>
      <c r="I10" s="90"/>
      <c r="J10" s="91"/>
      <c r="K10" s="89">
        <v>2012</v>
      </c>
      <c r="L10" s="90"/>
      <c r="M10" s="91"/>
      <c r="N10" s="89">
        <v>2013</v>
      </c>
      <c r="O10" s="90"/>
      <c r="P10" s="91"/>
      <c r="Q10" s="89">
        <v>2014</v>
      </c>
      <c r="R10" s="90"/>
      <c r="S10" s="91"/>
      <c r="T10" s="89">
        <v>2015</v>
      </c>
      <c r="U10" s="90"/>
      <c r="V10" s="91"/>
      <c r="W10" s="89">
        <v>2016</v>
      </c>
      <c r="X10" s="90"/>
      <c r="Y10" s="91"/>
      <c r="Z10" s="89">
        <v>2017</v>
      </c>
      <c r="AA10" s="90"/>
      <c r="AB10" s="91"/>
      <c r="AC10" s="89">
        <v>2018</v>
      </c>
      <c r="AD10" s="90"/>
      <c r="AE10" s="91"/>
      <c r="AF10" s="89">
        <v>2019</v>
      </c>
      <c r="AG10" s="90"/>
      <c r="AH10" s="91"/>
      <c r="AI10" s="89">
        <v>2020</v>
      </c>
      <c r="AJ10" s="90"/>
      <c r="AK10" s="91"/>
      <c r="AL10" s="89">
        <v>2021</v>
      </c>
      <c r="AM10" s="90"/>
      <c r="AN10" s="91"/>
      <c r="AO10" s="89">
        <v>2022</v>
      </c>
      <c r="AP10" s="90"/>
      <c r="AQ10" s="91"/>
      <c r="AR10" s="89">
        <v>2023</v>
      </c>
      <c r="AS10" s="90"/>
      <c r="AT10" s="91"/>
      <c r="AU10" s="89">
        <v>2011</v>
      </c>
      <c r="AV10" s="90"/>
      <c r="AW10" s="91"/>
      <c r="AX10" s="89">
        <v>2012</v>
      </c>
      <c r="AY10" s="90"/>
      <c r="AZ10" s="91"/>
      <c r="BA10" s="89">
        <v>2013</v>
      </c>
      <c r="BB10" s="90"/>
      <c r="BC10" s="91"/>
      <c r="BD10" s="89">
        <v>2014</v>
      </c>
      <c r="BE10" s="90"/>
      <c r="BF10" s="91"/>
      <c r="BG10" s="89">
        <v>2015</v>
      </c>
      <c r="BH10" s="90"/>
      <c r="BI10" s="91"/>
      <c r="BJ10" s="89">
        <v>2016</v>
      </c>
      <c r="BK10" s="90"/>
      <c r="BL10" s="91"/>
      <c r="BM10" s="89">
        <v>2017</v>
      </c>
      <c r="BN10" s="90"/>
      <c r="BO10" s="91"/>
      <c r="BP10" s="89">
        <v>2018</v>
      </c>
      <c r="BQ10" s="90"/>
      <c r="BR10" s="91"/>
      <c r="BS10" s="89">
        <v>2019</v>
      </c>
      <c r="BT10" s="90"/>
      <c r="BU10" s="91"/>
      <c r="BV10" s="89">
        <v>2020</v>
      </c>
      <c r="BW10" s="90"/>
      <c r="BX10" s="91"/>
      <c r="BY10" s="89">
        <v>2021</v>
      </c>
      <c r="BZ10" s="90"/>
      <c r="CA10" s="91"/>
      <c r="CB10" s="89">
        <v>2022</v>
      </c>
      <c r="CC10" s="90"/>
      <c r="CD10" s="91"/>
      <c r="CE10" s="89">
        <v>2023</v>
      </c>
      <c r="CF10" s="90"/>
      <c r="CG10" s="91"/>
      <c r="CH10" s="89">
        <v>2024</v>
      </c>
      <c r="CI10" s="90"/>
      <c r="CJ10" s="91"/>
      <c r="CK10" s="89" t="s">
        <v>23</v>
      </c>
      <c r="CL10" s="90"/>
      <c r="CM10" s="91"/>
    </row>
    <row r="11" spans="1:91">
      <c r="B11" s="26" t="s">
        <v>24</v>
      </c>
      <c r="C11" s="4" t="s">
        <v>25</v>
      </c>
      <c r="D11" s="4" t="s">
        <v>26</v>
      </c>
      <c r="E11" s="4" t="s">
        <v>27</v>
      </c>
      <c r="F11" s="4" t="s">
        <v>10</v>
      </c>
      <c r="G11" s="4" t="s">
        <v>28</v>
      </c>
      <c r="H11" s="78" t="s">
        <v>29</v>
      </c>
      <c r="I11" s="75" t="s">
        <v>30</v>
      </c>
      <c r="J11" s="80" t="s">
        <v>31</v>
      </c>
      <c r="K11" s="78" t="s">
        <v>29</v>
      </c>
      <c r="L11" s="75" t="s">
        <v>30</v>
      </c>
      <c r="M11" s="80" t="s">
        <v>31</v>
      </c>
      <c r="N11" s="78" t="s">
        <v>29</v>
      </c>
      <c r="O11" s="75" t="s">
        <v>30</v>
      </c>
      <c r="P11" s="80" t="s">
        <v>31</v>
      </c>
      <c r="Q11" s="78" t="s">
        <v>29</v>
      </c>
      <c r="R11" s="75" t="s">
        <v>30</v>
      </c>
      <c r="S11" s="80" t="s">
        <v>31</v>
      </c>
      <c r="T11" s="78" t="s">
        <v>29</v>
      </c>
      <c r="U11" s="75" t="s">
        <v>30</v>
      </c>
      <c r="V11" s="80" t="s">
        <v>31</v>
      </c>
      <c r="W11" s="78" t="s">
        <v>29</v>
      </c>
      <c r="X11" s="75" t="s">
        <v>30</v>
      </c>
      <c r="Y11" s="80" t="s">
        <v>31</v>
      </c>
      <c r="Z11" s="78" t="s">
        <v>29</v>
      </c>
      <c r="AA11" s="75" t="s">
        <v>30</v>
      </c>
      <c r="AB11" s="80" t="s">
        <v>31</v>
      </c>
      <c r="AC11" s="78" t="s">
        <v>29</v>
      </c>
      <c r="AD11" s="75" t="s">
        <v>30</v>
      </c>
      <c r="AE11" s="80" t="s">
        <v>31</v>
      </c>
      <c r="AF11" s="78" t="s">
        <v>29</v>
      </c>
      <c r="AG11" s="75" t="s">
        <v>30</v>
      </c>
      <c r="AH11" s="80" t="s">
        <v>31</v>
      </c>
      <c r="AI11" s="78" t="s">
        <v>29</v>
      </c>
      <c r="AJ11" s="75" t="s">
        <v>30</v>
      </c>
      <c r="AK11" s="80" t="s">
        <v>31</v>
      </c>
      <c r="AL11" s="78" t="s">
        <v>29</v>
      </c>
      <c r="AM11" s="75" t="s">
        <v>30</v>
      </c>
      <c r="AN11" s="80" t="s">
        <v>31</v>
      </c>
      <c r="AO11" s="78" t="s">
        <v>29</v>
      </c>
      <c r="AP11" s="75" t="s">
        <v>30</v>
      </c>
      <c r="AQ11" s="80" t="s">
        <v>31</v>
      </c>
      <c r="AR11" s="78" t="s">
        <v>29</v>
      </c>
      <c r="AS11" s="75" t="s">
        <v>30</v>
      </c>
      <c r="AT11" s="80" t="s">
        <v>31</v>
      </c>
      <c r="AU11" s="78" t="s">
        <v>29</v>
      </c>
      <c r="AV11" s="75" t="s">
        <v>30</v>
      </c>
      <c r="AW11" s="80" t="s">
        <v>31</v>
      </c>
      <c r="AX11" s="78" t="s">
        <v>29</v>
      </c>
      <c r="AY11" s="75" t="s">
        <v>30</v>
      </c>
      <c r="AZ11" s="80" t="s">
        <v>31</v>
      </c>
      <c r="BA11" s="78" t="s">
        <v>29</v>
      </c>
      <c r="BB11" s="75" t="s">
        <v>30</v>
      </c>
      <c r="BC11" s="80" t="s">
        <v>31</v>
      </c>
      <c r="BD11" s="78" t="s">
        <v>29</v>
      </c>
      <c r="BE11" s="75" t="s">
        <v>30</v>
      </c>
      <c r="BF11" s="80" t="s">
        <v>31</v>
      </c>
      <c r="BG11" s="78" t="s">
        <v>29</v>
      </c>
      <c r="BH11" s="75" t="s">
        <v>30</v>
      </c>
      <c r="BI11" s="80" t="s">
        <v>31</v>
      </c>
      <c r="BJ11" s="78" t="s">
        <v>29</v>
      </c>
      <c r="BK11" s="75" t="s">
        <v>30</v>
      </c>
      <c r="BL11" s="80" t="s">
        <v>31</v>
      </c>
      <c r="BM11" s="78" t="s">
        <v>29</v>
      </c>
      <c r="BN11" s="75" t="s">
        <v>30</v>
      </c>
      <c r="BO11" s="80" t="s">
        <v>31</v>
      </c>
      <c r="BP11" s="78" t="s">
        <v>29</v>
      </c>
      <c r="BQ11" s="75" t="s">
        <v>30</v>
      </c>
      <c r="BR11" s="80" t="s">
        <v>31</v>
      </c>
      <c r="BS11" s="78" t="s">
        <v>29</v>
      </c>
      <c r="BT11" s="75" t="s">
        <v>30</v>
      </c>
      <c r="BU11" s="80" t="s">
        <v>31</v>
      </c>
      <c r="BV11" s="78" t="s">
        <v>29</v>
      </c>
      <c r="BW11" s="75" t="s">
        <v>30</v>
      </c>
      <c r="BX11" s="80" t="s">
        <v>31</v>
      </c>
      <c r="BY11" s="78" t="s">
        <v>29</v>
      </c>
      <c r="BZ11" s="75" t="s">
        <v>30</v>
      </c>
      <c r="CA11" s="80" t="s">
        <v>31</v>
      </c>
      <c r="CB11" s="78" t="s">
        <v>29</v>
      </c>
      <c r="CC11" s="75" t="s">
        <v>30</v>
      </c>
      <c r="CD11" s="80" t="s">
        <v>31</v>
      </c>
      <c r="CE11" s="78" t="s">
        <v>29</v>
      </c>
      <c r="CF11" s="75" t="s">
        <v>30</v>
      </c>
      <c r="CG11" s="80" t="s">
        <v>31</v>
      </c>
      <c r="CH11" s="78" t="s">
        <v>29</v>
      </c>
      <c r="CI11" s="75" t="s">
        <v>30</v>
      </c>
      <c r="CJ11" s="80" t="s">
        <v>31</v>
      </c>
      <c r="CK11" s="78" t="s">
        <v>29</v>
      </c>
      <c r="CL11" s="75" t="s">
        <v>30</v>
      </c>
      <c r="CM11" s="80" t="s">
        <v>31</v>
      </c>
    </row>
    <row r="12" spans="1:91">
      <c r="B12" s="27"/>
      <c r="C12" s="9"/>
      <c r="D12" s="9"/>
      <c r="E12" s="9"/>
      <c r="F12" s="9"/>
      <c r="G12" s="9"/>
      <c r="H12" s="29" t="s">
        <v>10</v>
      </c>
      <c r="I12" s="28" t="s">
        <v>32</v>
      </c>
      <c r="J12" s="5" t="s">
        <v>33</v>
      </c>
      <c r="K12" s="29" t="s">
        <v>10</v>
      </c>
      <c r="L12" s="28" t="s">
        <v>32</v>
      </c>
      <c r="M12" s="5" t="s">
        <v>33</v>
      </c>
      <c r="N12" s="29" t="s">
        <v>10</v>
      </c>
      <c r="O12" s="28" t="s">
        <v>32</v>
      </c>
      <c r="P12" s="5" t="s">
        <v>33</v>
      </c>
      <c r="Q12" s="29" t="s">
        <v>10</v>
      </c>
      <c r="R12" s="28" t="s">
        <v>32</v>
      </c>
      <c r="S12" s="5" t="s">
        <v>33</v>
      </c>
      <c r="T12" s="29" t="s">
        <v>10</v>
      </c>
      <c r="U12" s="28" t="s">
        <v>32</v>
      </c>
      <c r="V12" s="5" t="s">
        <v>33</v>
      </c>
      <c r="W12" s="29" t="s">
        <v>10</v>
      </c>
      <c r="X12" s="28" t="s">
        <v>32</v>
      </c>
      <c r="Y12" s="5" t="s">
        <v>33</v>
      </c>
      <c r="Z12" s="29" t="s">
        <v>10</v>
      </c>
      <c r="AA12" s="28" t="s">
        <v>32</v>
      </c>
      <c r="AB12" s="5" t="s">
        <v>33</v>
      </c>
      <c r="AC12" s="29" t="s">
        <v>10</v>
      </c>
      <c r="AD12" s="28" t="s">
        <v>32</v>
      </c>
      <c r="AE12" s="5" t="s">
        <v>33</v>
      </c>
      <c r="AF12" s="29" t="s">
        <v>10</v>
      </c>
      <c r="AG12" s="28" t="s">
        <v>32</v>
      </c>
      <c r="AH12" s="5" t="s">
        <v>33</v>
      </c>
      <c r="AI12" s="29" t="s">
        <v>10</v>
      </c>
      <c r="AJ12" s="28" t="s">
        <v>32</v>
      </c>
      <c r="AK12" s="5" t="s">
        <v>33</v>
      </c>
      <c r="AL12" s="29" t="s">
        <v>10</v>
      </c>
      <c r="AM12" s="28" t="s">
        <v>32</v>
      </c>
      <c r="AN12" s="5" t="s">
        <v>33</v>
      </c>
      <c r="AO12" s="29" t="s">
        <v>10</v>
      </c>
      <c r="AP12" s="28" t="s">
        <v>32</v>
      </c>
      <c r="AQ12" s="5" t="s">
        <v>33</v>
      </c>
      <c r="AR12" s="29" t="s">
        <v>10</v>
      </c>
      <c r="AS12" s="28" t="s">
        <v>32</v>
      </c>
      <c r="AT12" s="5" t="s">
        <v>33</v>
      </c>
      <c r="AU12" s="29" t="s">
        <v>10</v>
      </c>
      <c r="AV12" s="28" t="s">
        <v>32</v>
      </c>
      <c r="AW12" s="5" t="s">
        <v>33</v>
      </c>
      <c r="AX12" s="29" t="s">
        <v>10</v>
      </c>
      <c r="AY12" s="28" t="s">
        <v>32</v>
      </c>
      <c r="AZ12" s="5" t="s">
        <v>33</v>
      </c>
      <c r="BA12" s="29" t="s">
        <v>10</v>
      </c>
      <c r="BB12" s="28" t="s">
        <v>32</v>
      </c>
      <c r="BC12" s="5" t="s">
        <v>33</v>
      </c>
      <c r="BD12" s="29" t="s">
        <v>10</v>
      </c>
      <c r="BE12" s="28" t="s">
        <v>32</v>
      </c>
      <c r="BF12" s="5" t="s">
        <v>33</v>
      </c>
      <c r="BG12" s="29" t="s">
        <v>10</v>
      </c>
      <c r="BH12" s="28" t="s">
        <v>32</v>
      </c>
      <c r="BI12" s="5" t="s">
        <v>33</v>
      </c>
      <c r="BJ12" s="29" t="s">
        <v>10</v>
      </c>
      <c r="BK12" s="28" t="s">
        <v>32</v>
      </c>
      <c r="BL12" s="5" t="s">
        <v>33</v>
      </c>
      <c r="BM12" s="29" t="s">
        <v>10</v>
      </c>
      <c r="BN12" s="28" t="s">
        <v>32</v>
      </c>
      <c r="BO12" s="5" t="s">
        <v>33</v>
      </c>
      <c r="BP12" s="29" t="s">
        <v>10</v>
      </c>
      <c r="BQ12" s="28" t="s">
        <v>32</v>
      </c>
      <c r="BR12" s="5" t="s">
        <v>33</v>
      </c>
      <c r="BS12" s="29" t="s">
        <v>10</v>
      </c>
      <c r="BT12" s="28" t="s">
        <v>32</v>
      </c>
      <c r="BU12" s="5" t="s">
        <v>33</v>
      </c>
      <c r="BV12" s="29" t="s">
        <v>10</v>
      </c>
      <c r="BW12" s="28" t="s">
        <v>32</v>
      </c>
      <c r="BX12" s="5" t="s">
        <v>33</v>
      </c>
      <c r="BY12" s="29" t="s">
        <v>10</v>
      </c>
      <c r="BZ12" s="28" t="s">
        <v>32</v>
      </c>
      <c r="CA12" s="5" t="s">
        <v>33</v>
      </c>
      <c r="CB12" s="29" t="s">
        <v>10</v>
      </c>
      <c r="CC12" s="28" t="s">
        <v>32</v>
      </c>
      <c r="CD12" s="5" t="s">
        <v>33</v>
      </c>
      <c r="CE12" s="29" t="s">
        <v>10</v>
      </c>
      <c r="CF12" s="28" t="s">
        <v>32</v>
      </c>
      <c r="CG12" s="5" t="s">
        <v>33</v>
      </c>
      <c r="CH12" s="29" t="s">
        <v>10</v>
      </c>
      <c r="CI12" s="28" t="s">
        <v>32</v>
      </c>
      <c r="CJ12" s="5" t="s">
        <v>33</v>
      </c>
      <c r="CK12" s="29" t="s">
        <v>10</v>
      </c>
      <c r="CL12" s="28" t="s">
        <v>32</v>
      </c>
      <c r="CM12" s="5" t="s">
        <v>33</v>
      </c>
    </row>
    <row r="13" spans="1:91" ht="18" customHeight="1">
      <c r="A13" s="11"/>
      <c r="B13" s="81" t="s">
        <v>34</v>
      </c>
      <c r="H13" s="22"/>
      <c r="J13" s="10"/>
      <c r="K13" s="22"/>
      <c r="M13" s="10"/>
      <c r="N13" s="22"/>
      <c r="P13" s="10"/>
      <c r="Q13" s="22"/>
      <c r="S13" s="10"/>
      <c r="T13" s="22"/>
      <c r="V13" s="10"/>
      <c r="W13" s="22"/>
      <c r="Y13" s="10"/>
      <c r="Z13" s="22"/>
      <c r="AB13" s="10"/>
      <c r="AC13" s="22"/>
      <c r="AE13" s="10"/>
      <c r="AF13" s="22"/>
      <c r="AH13" s="10"/>
      <c r="AI13" s="22"/>
      <c r="AK13" s="10"/>
      <c r="AL13" s="22"/>
      <c r="AN13" s="10"/>
      <c r="AO13" s="22"/>
      <c r="AQ13" s="10"/>
      <c r="AR13" s="22"/>
      <c r="AT13" s="10"/>
      <c r="AU13" s="22"/>
      <c r="AW13" s="10"/>
      <c r="AX13" s="22"/>
      <c r="AZ13" s="10"/>
      <c r="BA13" s="22"/>
      <c r="BC13" s="10"/>
      <c r="BD13" s="22"/>
      <c r="BF13" s="10"/>
      <c r="BG13" s="22"/>
      <c r="BI13" s="10"/>
      <c r="BJ13" s="22"/>
      <c r="BL13" s="10"/>
      <c r="BM13" s="22"/>
      <c r="BO13" s="10"/>
      <c r="BP13" s="22"/>
      <c r="BR13" s="10"/>
      <c r="BS13" s="22"/>
      <c r="BU13" s="10"/>
      <c r="BV13" s="22"/>
      <c r="BX13" s="10"/>
      <c r="BY13" s="22"/>
      <c r="CA13" s="10"/>
      <c r="CB13" s="22"/>
      <c r="CD13" s="10"/>
      <c r="CE13" s="22"/>
      <c r="CG13" s="10"/>
      <c r="CH13" s="22"/>
      <c r="CJ13" s="10"/>
      <c r="CK13" s="22"/>
      <c r="CM13" s="10"/>
    </row>
    <row r="14" spans="1:91" ht="18" customHeight="1">
      <c r="A14" s="11"/>
      <c r="B14" s="20"/>
      <c r="H14" s="22"/>
      <c r="J14" s="10"/>
      <c r="K14" s="22"/>
      <c r="M14" s="10"/>
      <c r="N14" s="22"/>
      <c r="P14" s="10"/>
      <c r="Q14" s="22"/>
      <c r="S14" s="10"/>
      <c r="T14" s="22"/>
      <c r="V14" s="10"/>
      <c r="W14" s="22"/>
      <c r="Y14" s="10"/>
      <c r="Z14" s="22"/>
      <c r="AB14" s="10"/>
      <c r="AC14" s="22"/>
      <c r="AE14" s="10"/>
      <c r="AF14" s="22"/>
      <c r="AH14" s="10"/>
      <c r="AI14" s="22"/>
      <c r="AK14" s="10"/>
      <c r="AL14" s="22"/>
      <c r="AN14" s="10"/>
      <c r="AO14" s="22"/>
      <c r="AQ14" s="10"/>
      <c r="AR14" s="22"/>
      <c r="AT14" s="10"/>
      <c r="AU14" s="22"/>
      <c r="AW14" s="10"/>
      <c r="AX14" s="22"/>
      <c r="AZ14" s="10"/>
      <c r="BA14" s="22"/>
      <c r="BC14" s="10"/>
      <c r="BD14" s="22"/>
      <c r="BF14" s="10"/>
      <c r="BG14" s="22"/>
      <c r="BI14" s="10"/>
      <c r="BJ14" s="22"/>
      <c r="BL14" s="10"/>
      <c r="BM14" s="22"/>
      <c r="BO14" s="10"/>
      <c r="BP14" s="22"/>
      <c r="BR14" s="10"/>
      <c r="BS14" s="22"/>
      <c r="BU14" s="10"/>
      <c r="BV14" s="22"/>
      <c r="BX14" s="10"/>
      <c r="BY14" s="22"/>
      <c r="CA14" s="10"/>
      <c r="CB14" s="22"/>
      <c r="CD14" s="10"/>
      <c r="CE14" s="22"/>
      <c r="CG14" s="10"/>
      <c r="CH14" s="22"/>
      <c r="CJ14" s="10"/>
      <c r="CK14" s="22"/>
      <c r="CM14" s="10"/>
    </row>
    <row r="15" spans="1:91" ht="18" customHeight="1">
      <c r="B15" s="25" t="s">
        <v>35</v>
      </c>
      <c r="H15" s="22"/>
      <c r="J15" s="10"/>
      <c r="K15" s="22"/>
      <c r="M15" s="10"/>
      <c r="N15" s="22"/>
      <c r="P15" s="10"/>
      <c r="Q15" s="22"/>
      <c r="S15" s="10"/>
      <c r="T15" s="22"/>
      <c r="V15" s="10"/>
      <c r="W15" s="22"/>
      <c r="Y15" s="10"/>
      <c r="Z15" s="22"/>
      <c r="AB15" s="10"/>
      <c r="AC15" s="22"/>
      <c r="AE15" s="10"/>
      <c r="AF15" s="22"/>
      <c r="AH15" s="10"/>
      <c r="AI15" s="22"/>
      <c r="AK15" s="10"/>
      <c r="AL15" s="22"/>
      <c r="AN15" s="10"/>
      <c r="AO15" s="22"/>
      <c r="AQ15" s="10"/>
      <c r="AR15" s="22"/>
      <c r="AT15" s="10"/>
      <c r="AU15" s="22"/>
      <c r="AW15" s="10"/>
      <c r="AX15" s="22"/>
      <c r="AZ15" s="10"/>
      <c r="BA15" s="22"/>
      <c r="BC15" s="10"/>
      <c r="BD15" s="22"/>
      <c r="BF15" s="10"/>
      <c r="BG15" s="22"/>
      <c r="BI15" s="10"/>
      <c r="BJ15" s="22"/>
      <c r="BL15" s="10"/>
      <c r="BM15" s="22"/>
      <c r="BO15" s="10"/>
      <c r="BP15" s="22"/>
      <c r="BR15" s="10"/>
      <c r="BS15" s="22"/>
      <c r="BU15" s="10"/>
      <c r="BV15" s="22"/>
      <c r="BX15" s="10"/>
      <c r="BY15" s="22"/>
      <c r="CA15" s="10"/>
      <c r="CB15" s="22"/>
      <c r="CD15" s="10"/>
      <c r="CE15" s="22"/>
      <c r="CG15" s="10"/>
      <c r="CH15" s="22"/>
      <c r="CJ15" s="10"/>
      <c r="CK15" s="22"/>
      <c r="CM15" s="10"/>
    </row>
    <row r="16" spans="1:91" ht="18" customHeight="1">
      <c r="B16" s="2" t="s">
        <v>36</v>
      </c>
      <c r="C16" s="1">
        <v>1</v>
      </c>
      <c r="D16" s="1" t="s">
        <v>3</v>
      </c>
      <c r="E16" s="30" t="s">
        <v>11</v>
      </c>
      <c r="F16" s="1" t="s">
        <v>37</v>
      </c>
      <c r="G16" s="1" t="s">
        <v>38</v>
      </c>
      <c r="H16" s="41">
        <v>343339.34816717403</v>
      </c>
      <c r="I16" s="17">
        <f>J16*10^6/H16</f>
        <v>36015.580299258894</v>
      </c>
      <c r="J16" s="19">
        <v>12365.565863810063</v>
      </c>
      <c r="K16" s="41">
        <v>339128.88079065393</v>
      </c>
      <c r="L16" s="17">
        <f>M16*10^6/K16</f>
        <v>37492.475154358792</v>
      </c>
      <c r="M16" s="19">
        <v>12714.781137169099</v>
      </c>
      <c r="N16" s="41">
        <v>325836.72452268197</v>
      </c>
      <c r="O16" s="17">
        <f>P16*10^6/N16</f>
        <v>38816.81715327967</v>
      </c>
      <c r="P16" s="19">
        <v>12647.944557620505</v>
      </c>
      <c r="Q16" s="41">
        <v>285323.00180735299</v>
      </c>
      <c r="R16" s="17">
        <f>S16*10^6/Q16</f>
        <v>41645.614555043321</v>
      </c>
      <c r="S16" s="19">
        <v>11882.451756956951</v>
      </c>
      <c r="T16" s="41">
        <v>264565.411793356</v>
      </c>
      <c r="U16" s="17">
        <f>V16*10^6/T16</f>
        <v>42594.415217057962</v>
      </c>
      <c r="V16" s="19">
        <v>11269.009001998129</v>
      </c>
      <c r="W16" s="41">
        <v>277042.59391581494</v>
      </c>
      <c r="X16" s="17">
        <f>Y16*10^6/W16</f>
        <v>42451.163127972708</v>
      </c>
      <c r="Y16" s="19">
        <v>11760.780347716958</v>
      </c>
      <c r="Z16" s="41">
        <v>312515.06908114703</v>
      </c>
      <c r="AA16" s="17">
        <f>AB16*10^6/Z16</f>
        <v>42299.16287955975</v>
      </c>
      <c r="AB16" s="19">
        <v>13219.125809380304</v>
      </c>
      <c r="AC16" s="41">
        <v>337628.15242566401</v>
      </c>
      <c r="AD16" s="17">
        <f>AE16*10^6/AC16</f>
        <v>42748.46882923269</v>
      </c>
      <c r="AE16" s="19">
        <v>14433.086549839922</v>
      </c>
      <c r="AF16" s="41">
        <v>340121.47490421502</v>
      </c>
      <c r="AG16" s="17">
        <f>AH16*10^6/AF16</f>
        <v>43513.500886870919</v>
      </c>
      <c r="AH16" s="19">
        <v>14799.876099888404</v>
      </c>
      <c r="AI16" s="41">
        <v>311347.41879583389</v>
      </c>
      <c r="AJ16" s="17">
        <f>AK16*10^6/AI16</f>
        <v>44143.544489231041</v>
      </c>
      <c r="AK16" s="19">
        <v>13743.978633221142</v>
      </c>
      <c r="AL16" s="41">
        <v>328208.08733386802</v>
      </c>
      <c r="AM16" s="17">
        <f>AN16*10^6/AL16</f>
        <v>46922.044601612935</v>
      </c>
      <c r="AN16" s="19">
        <v>15400.19451248983</v>
      </c>
      <c r="AO16" s="41">
        <v>301586.96890150825</v>
      </c>
      <c r="AP16" s="17">
        <f>AQ16*10^6/AO16</f>
        <v>53433.112548972989</v>
      </c>
      <c r="AQ16" s="19">
        <v>16114.730452617909</v>
      </c>
      <c r="AR16" s="41">
        <v>286206.03348753136</v>
      </c>
      <c r="AS16" s="17">
        <f>AT16*10^6/AR16</f>
        <v>61260.958534914367</v>
      </c>
      <c r="AT16" s="19">
        <v>17533.255949921971</v>
      </c>
      <c r="AU16" s="41">
        <v>342951.50804474298</v>
      </c>
      <c r="AV16" s="17">
        <v>36019.89519490087</v>
      </c>
      <c r="AW16" s="19">
        <v>12353.077376704845</v>
      </c>
      <c r="AX16" s="41">
        <v>338730.18090933654</v>
      </c>
      <c r="AY16" s="17">
        <v>37507.685337693401</v>
      </c>
      <c r="AZ16" s="19">
        <v>12704.985039927355</v>
      </c>
      <c r="BA16" s="41">
        <v>325634.6047672386</v>
      </c>
      <c r="BB16" s="17">
        <v>38831.973039063487</v>
      </c>
      <c r="BC16" s="19">
        <v>12645.034192907504</v>
      </c>
      <c r="BD16" s="41">
        <v>284596.35662300827</v>
      </c>
      <c r="BE16" s="17">
        <v>41671.967967007571</v>
      </c>
      <c r="BF16" s="19">
        <v>11859.690256721064</v>
      </c>
      <c r="BG16" s="41">
        <v>263219.00704372651</v>
      </c>
      <c r="BH16" s="17">
        <v>42722.766422932371</v>
      </c>
      <c r="BI16" s="19">
        <v>11245.444156005318</v>
      </c>
      <c r="BJ16" s="41">
        <v>274688.26392649836</v>
      </c>
      <c r="BK16" s="17">
        <v>42600.52890551262</v>
      </c>
      <c r="BL16" s="19">
        <v>11701.865327405872</v>
      </c>
      <c r="BM16" s="41">
        <v>308305.20390033018</v>
      </c>
      <c r="BN16" s="17">
        <v>42505.006736158131</v>
      </c>
      <c r="BO16" s="19">
        <v>13104.514768576139</v>
      </c>
      <c r="BP16" s="41">
        <v>325537.19889698899</v>
      </c>
      <c r="BQ16" s="17">
        <v>43082.096328724161</v>
      </c>
      <c r="BR16" s="19">
        <v>14024.824961463115</v>
      </c>
      <c r="BS16" s="41">
        <v>324466.72782795405</v>
      </c>
      <c r="BT16" s="17">
        <v>43931.933609783322</v>
      </c>
      <c r="BU16" s="19">
        <v>14254.450745521312</v>
      </c>
      <c r="BV16" s="41">
        <v>298927.63773921755</v>
      </c>
      <c r="BW16" s="17">
        <v>44412.307481137876</v>
      </c>
      <c r="BX16" s="19">
        <v>13276.066161884324</v>
      </c>
      <c r="BY16" s="41">
        <v>328208.08733386808</v>
      </c>
      <c r="BZ16" s="17">
        <v>46923.908756446457</v>
      </c>
      <c r="CA16" s="19">
        <v>15400.806343182236</v>
      </c>
      <c r="CB16" s="41">
        <v>303127.3447952774</v>
      </c>
      <c r="CC16" s="17">
        <v>53367.557999872057</v>
      </c>
      <c r="CD16" s="19">
        <v>16177.166154709183</v>
      </c>
      <c r="CE16" s="41">
        <v>268197</v>
      </c>
      <c r="CF16" s="17">
        <v>59944.762935112929</v>
      </c>
      <c r="CG16" s="19">
        <v>16077.005584908482</v>
      </c>
      <c r="CH16" s="41">
        <v>216971.37299999999</v>
      </c>
      <c r="CI16" s="17">
        <v>65325.823031332708</v>
      </c>
      <c r="CJ16" s="19">
        <v>14173.83351546328</v>
      </c>
      <c r="CK16" s="41">
        <v>205254.91885799996</v>
      </c>
      <c r="CL16" s="17">
        <v>67007.848035610092</v>
      </c>
      <c r="CM16" s="19">
        <v>13753.69041139834</v>
      </c>
    </row>
    <row r="17" spans="2:91" ht="18" customHeight="1">
      <c r="B17" s="2" t="s">
        <v>39</v>
      </c>
      <c r="C17" s="1">
        <v>1</v>
      </c>
      <c r="D17" s="1" t="s">
        <v>3</v>
      </c>
      <c r="E17" s="30" t="s">
        <v>11</v>
      </c>
      <c r="F17" s="1" t="s">
        <v>37</v>
      </c>
      <c r="G17" s="1" t="s">
        <v>38</v>
      </c>
      <c r="H17" s="41">
        <v>66668</v>
      </c>
      <c r="I17" s="17">
        <f>J17*10^6/H17</f>
        <v>27775.603074905306</v>
      </c>
      <c r="J17" s="19">
        <v>1851.743905797787</v>
      </c>
      <c r="K17" s="41">
        <v>65436.999999999993</v>
      </c>
      <c r="L17" s="17">
        <f>M17*10^6/K17</f>
        <v>31216.231743315675</v>
      </c>
      <c r="M17" s="19">
        <v>2042.6965565873475</v>
      </c>
      <c r="N17" s="41">
        <v>59658.999999999993</v>
      </c>
      <c r="O17" s="17">
        <f>P17*10^6/N17</f>
        <v>33363.700355610934</v>
      </c>
      <c r="P17" s="19">
        <v>1990.4449995153925</v>
      </c>
      <c r="Q17" s="41">
        <v>67719</v>
      </c>
      <c r="R17" s="17">
        <f>S17*10^6/Q17</f>
        <v>33522.058286263105</v>
      </c>
      <c r="S17" s="19">
        <v>2270.0802650874516</v>
      </c>
      <c r="T17" s="41">
        <v>71448</v>
      </c>
      <c r="U17" s="17">
        <f>V17*10^6/T17</f>
        <v>33186.571236082891</v>
      </c>
      <c r="V17" s="19">
        <v>2371.1141416756504</v>
      </c>
      <c r="W17" s="41">
        <v>68411.999999999985</v>
      </c>
      <c r="X17" s="17">
        <f>Y17*10^6/W17</f>
        <v>32850.362888809555</v>
      </c>
      <c r="Y17" s="19">
        <v>2247.3590259492389</v>
      </c>
      <c r="Z17" s="41">
        <v>62895.999999999993</v>
      </c>
      <c r="AA17" s="17">
        <f>AB17*10^6/Z17</f>
        <v>32889.163586628216</v>
      </c>
      <c r="AB17" s="19">
        <v>2068.5968329445682</v>
      </c>
      <c r="AC17" s="41">
        <v>63203</v>
      </c>
      <c r="AD17" s="17">
        <f>AE17*10^6/AC17</f>
        <v>33831.681770004841</v>
      </c>
      <c r="AE17" s="19">
        <v>2138.2637829096161</v>
      </c>
      <c r="AF17" s="41">
        <v>59068</v>
      </c>
      <c r="AG17" s="17">
        <f>AH17*10^6/AF17</f>
        <v>34751.913501840318</v>
      </c>
      <c r="AH17" s="19">
        <v>2052.7260267267038</v>
      </c>
      <c r="AI17" s="41">
        <v>52585</v>
      </c>
      <c r="AJ17" s="17">
        <f>AK17*10^6/AI17</f>
        <v>35390.249793629388</v>
      </c>
      <c r="AK17" s="19">
        <v>1860.9962853980014</v>
      </c>
      <c r="AL17" s="41">
        <v>61976.000000000007</v>
      </c>
      <c r="AM17" s="17">
        <f>AN17*10^6/AL17</f>
        <v>36914.635586676734</v>
      </c>
      <c r="AN17" s="19">
        <v>2287.8214551198771</v>
      </c>
      <c r="AO17" s="41">
        <v>58478.375893769145</v>
      </c>
      <c r="AP17" s="17">
        <f>AQ17*10^6/AO17</f>
        <v>40852.177084270887</v>
      </c>
      <c r="AQ17" s="19">
        <v>2388.968967612815</v>
      </c>
      <c r="AR17" s="41">
        <v>55495.978723186927</v>
      </c>
      <c r="AS17" s="17">
        <f>AT17*10^6/AR17</f>
        <v>45539.568161157498</v>
      </c>
      <c r="AT17" s="19">
        <v>2527.2629057347172</v>
      </c>
      <c r="AU17" s="41">
        <v>66668</v>
      </c>
      <c r="AV17" s="17">
        <v>27776.699053758381</v>
      </c>
      <c r="AW17" s="19">
        <v>1851.8169725159637</v>
      </c>
      <c r="AX17" s="41">
        <v>64705.958921973477</v>
      </c>
      <c r="AY17" s="17">
        <v>31570.430668840923</v>
      </c>
      <c r="AZ17" s="19">
        <v>2042.7949900070323</v>
      </c>
      <c r="BA17" s="41">
        <v>59503.735709628338</v>
      </c>
      <c r="BB17" s="17">
        <v>33459.82897479731</v>
      </c>
      <c r="BC17" s="19">
        <v>1990.9848202057035</v>
      </c>
      <c r="BD17" s="41">
        <v>66332.331232340788</v>
      </c>
      <c r="BE17" s="17">
        <v>34216.253660482434</v>
      </c>
      <c r="BF17" s="19">
        <v>2269.6438713369134</v>
      </c>
      <c r="BG17" s="41">
        <v>68359.048685068468</v>
      </c>
      <c r="BH17" s="17">
        <v>34728.086027963502</v>
      </c>
      <c r="BI17" s="19">
        <v>2373.9789235248031</v>
      </c>
      <c r="BJ17" s="41">
        <v>65769.600086937615</v>
      </c>
      <c r="BK17" s="17">
        <v>34235.755503913024</v>
      </c>
      <c r="BL17" s="19">
        <v>2251.6719481665332</v>
      </c>
      <c r="BM17" s="41">
        <v>59607.8863290589</v>
      </c>
      <c r="BN17" s="17">
        <v>34845.273277586421</v>
      </c>
      <c r="BO17" s="19">
        <v>2077.0530886353649</v>
      </c>
      <c r="BP17" s="41">
        <v>63203</v>
      </c>
      <c r="BQ17" s="17">
        <v>34050.182269171382</v>
      </c>
      <c r="BR17" s="19">
        <v>2152.073669958439</v>
      </c>
      <c r="BS17" s="41">
        <v>59067.999999999993</v>
      </c>
      <c r="BT17" s="17">
        <v>35047.680147115359</v>
      </c>
      <c r="BU17" s="19">
        <v>2070.1963709298097</v>
      </c>
      <c r="BV17" s="41">
        <v>52584.999999999993</v>
      </c>
      <c r="BW17" s="17">
        <v>35556.842659186303</v>
      </c>
      <c r="BX17" s="19">
        <v>1869.7565712333114</v>
      </c>
      <c r="BY17" s="41">
        <v>61975.999999999993</v>
      </c>
      <c r="BZ17" s="17">
        <v>36970.12823117552</v>
      </c>
      <c r="CA17" s="19">
        <v>2291.2606672553338</v>
      </c>
      <c r="CB17" s="41">
        <v>56937.999999999993</v>
      </c>
      <c r="CC17" s="17">
        <v>40915.041055377202</v>
      </c>
      <c r="CD17" s="19">
        <v>2329.620607611067</v>
      </c>
      <c r="CE17" s="41">
        <v>60403</v>
      </c>
      <c r="CF17" s="17">
        <v>45531.685060354219</v>
      </c>
      <c r="CG17" s="19">
        <v>2750.250372700576</v>
      </c>
      <c r="CH17" s="41">
        <v>48866.027000000002</v>
      </c>
      <c r="CI17" s="17">
        <v>49869.951490848114</v>
      </c>
      <c r="CJ17" s="19">
        <v>2436.9463960404746</v>
      </c>
      <c r="CK17" s="41">
        <v>46227.261541999986</v>
      </c>
      <c r="CL17" s="17">
        <v>51885.418282797444</v>
      </c>
      <c r="CM17" s="19">
        <v>2398.5208011749455</v>
      </c>
    </row>
    <row r="18" spans="2:91" ht="18" customHeight="1">
      <c r="B18" s="25"/>
      <c r="H18" s="22"/>
      <c r="J18" s="10"/>
      <c r="K18" s="22"/>
      <c r="M18" s="10"/>
      <c r="N18" s="22"/>
      <c r="P18" s="10"/>
      <c r="Q18" s="22"/>
      <c r="S18" s="10"/>
      <c r="T18" s="22"/>
      <c r="V18" s="10"/>
      <c r="W18" s="22"/>
      <c r="Y18" s="10"/>
      <c r="Z18" s="22"/>
      <c r="AB18" s="10"/>
      <c r="AC18" s="22"/>
      <c r="AE18" s="10"/>
      <c r="AF18" s="22"/>
      <c r="AH18" s="10"/>
      <c r="AI18" s="22"/>
      <c r="AK18" s="10"/>
      <c r="AL18" s="22"/>
      <c r="AN18" s="10"/>
      <c r="AO18" s="22"/>
      <c r="AQ18" s="10"/>
      <c r="AR18" s="22"/>
      <c r="AT18" s="10"/>
      <c r="AU18" s="22"/>
      <c r="AW18" s="10"/>
      <c r="AX18" s="22"/>
      <c r="AZ18" s="10"/>
      <c r="BA18" s="22"/>
      <c r="BC18" s="10"/>
      <c r="BD18" s="22"/>
      <c r="BF18" s="10"/>
      <c r="BG18" s="22"/>
      <c r="BI18" s="10"/>
      <c r="BJ18" s="22"/>
      <c r="BL18" s="10"/>
      <c r="BM18" s="22"/>
      <c r="BO18" s="10"/>
      <c r="BP18" s="22"/>
      <c r="BR18" s="10"/>
      <c r="BS18" s="22"/>
      <c r="BU18" s="10"/>
      <c r="BV18" s="22"/>
      <c r="BX18" s="10"/>
      <c r="BY18" s="22"/>
      <c r="CA18" s="10"/>
      <c r="CB18" s="22"/>
      <c r="CD18" s="10"/>
      <c r="CE18" s="22"/>
      <c r="CG18" s="10"/>
      <c r="CH18" s="22"/>
      <c r="CJ18" s="10"/>
      <c r="CK18" s="22"/>
      <c r="CM18" s="10"/>
    </row>
    <row r="19" spans="2:91" ht="18" customHeight="1">
      <c r="B19" s="45" t="s">
        <v>35</v>
      </c>
      <c r="C19" s="46"/>
      <c r="D19" s="46"/>
      <c r="E19" s="46"/>
      <c r="F19" s="46"/>
      <c r="G19" s="46"/>
      <c r="H19" s="43">
        <f t="shared" ref="H19:AT19" si="0">SUM(H16:H17)</f>
        <v>410007.34816717403</v>
      </c>
      <c r="I19" s="17">
        <f t="shared" ref="I19" si="1">J19*10^6/H19</f>
        <v>34675.743820598465</v>
      </c>
      <c r="J19" s="44">
        <f t="shared" si="0"/>
        <v>14217.309769607849</v>
      </c>
      <c r="K19" s="43">
        <f t="shared" si="0"/>
        <v>404565.88079065393</v>
      </c>
      <c r="L19" s="17">
        <f t="shared" ref="L19" si="2">M19*10^6/K19</f>
        <v>36477.316537211467</v>
      </c>
      <c r="M19" s="44">
        <f t="shared" si="0"/>
        <v>14757.477693756446</v>
      </c>
      <c r="N19" s="43">
        <f t="shared" si="0"/>
        <v>385495.72452268197</v>
      </c>
      <c r="O19" s="17">
        <f t="shared" ref="O19" si="3">P19*10^6/N19</f>
        <v>37972.89730064074</v>
      </c>
      <c r="P19" s="44">
        <f t="shared" si="0"/>
        <v>14638.389557135897</v>
      </c>
      <c r="Q19" s="43">
        <f t="shared" si="0"/>
        <v>353042.00180735299</v>
      </c>
      <c r="R19" s="17">
        <f t="shared" ref="R19" si="4">S19*10^6/Q19</f>
        <v>40087.388893084506</v>
      </c>
      <c r="S19" s="44">
        <f t="shared" si="0"/>
        <v>14152.532022044403</v>
      </c>
      <c r="T19" s="43">
        <f t="shared" si="0"/>
        <v>336013.411793356</v>
      </c>
      <c r="U19" s="17">
        <f t="shared" ref="U19" si="5">V19*10^6/T19</f>
        <v>40593.984242695296</v>
      </c>
      <c r="V19" s="44">
        <f t="shared" si="0"/>
        <v>13640.12314367378</v>
      </c>
      <c r="W19" s="43">
        <f t="shared" si="0"/>
        <v>345454.59391581494</v>
      </c>
      <c r="X19" s="17">
        <f t="shared" ref="X19" si="6">Y19*10^6/W19</f>
        <v>40549.871445854587</v>
      </c>
      <c r="Y19" s="44">
        <f t="shared" si="0"/>
        <v>14008.139373666198</v>
      </c>
      <c r="Z19" s="43">
        <f t="shared" si="0"/>
        <v>375411.06908114703</v>
      </c>
      <c r="AA19" s="17">
        <f t="shared" ref="AA19" si="7">AB19*10^6/Z19</f>
        <v>40722.620885268443</v>
      </c>
      <c r="AB19" s="44">
        <f t="shared" si="0"/>
        <v>15287.722642324872</v>
      </c>
      <c r="AC19" s="43">
        <f t="shared" si="0"/>
        <v>400831.15242566401</v>
      </c>
      <c r="AD19" s="17">
        <f t="shared" ref="AD19" si="8">AE19*10^6/AC19</f>
        <v>41342.471094041954</v>
      </c>
      <c r="AE19" s="44">
        <f t="shared" si="0"/>
        <v>16571.350332749538</v>
      </c>
      <c r="AF19" s="43">
        <f t="shared" si="0"/>
        <v>399189.47490421502</v>
      </c>
      <c r="AG19" s="17">
        <f t="shared" ref="AG19" si="9">AH19*10^6/AF19</f>
        <v>42217.050263308833</v>
      </c>
      <c r="AH19" s="44">
        <f t="shared" si="0"/>
        <v>16852.602126615107</v>
      </c>
      <c r="AI19" s="43">
        <f t="shared" si="0"/>
        <v>363932.41879583389</v>
      </c>
      <c r="AJ19" s="17">
        <f t="shared" ref="AJ19" si="10">AK19*10^6/AI19</f>
        <v>42878.771202225696</v>
      </c>
      <c r="AK19" s="44">
        <f t="shared" si="0"/>
        <v>15604.974918619144</v>
      </c>
      <c r="AL19" s="43">
        <f t="shared" si="0"/>
        <v>390184.08733386802</v>
      </c>
      <c r="AM19" s="17">
        <f t="shared" ref="AM19" si="11">AN19*10^6/AL19</f>
        <v>45332.489309013356</v>
      </c>
      <c r="AN19" s="44">
        <f t="shared" si="0"/>
        <v>17688.015967609706</v>
      </c>
      <c r="AO19" s="43">
        <f t="shared" si="0"/>
        <v>360065.3447952774</v>
      </c>
      <c r="AP19" s="17">
        <f t="shared" ref="AP19" si="12">AQ19*10^6/AO19</f>
        <v>51389.83711623618</v>
      </c>
      <c r="AQ19" s="44">
        <f t="shared" si="0"/>
        <v>18503.699420230725</v>
      </c>
      <c r="AR19" s="43">
        <f t="shared" si="0"/>
        <v>341702.0122107183</v>
      </c>
      <c r="AS19" s="17">
        <f t="shared" ref="AS19" si="13">AT19*10^6/AR19</f>
        <v>58707.640396586001</v>
      </c>
      <c r="AT19" s="44">
        <f t="shared" si="0"/>
        <v>20060.51885565669</v>
      </c>
      <c r="AU19" s="43">
        <v>409619.50804474298</v>
      </c>
      <c r="AV19" s="17">
        <v>34678.266220829508</v>
      </c>
      <c r="AW19" s="44">
        <v>14204.894349220809</v>
      </c>
      <c r="AX19" s="43">
        <v>403436.13983131002</v>
      </c>
      <c r="AY19" s="17">
        <v>36555.426184924632</v>
      </c>
      <c r="AZ19" s="44">
        <v>14747.780029934387</v>
      </c>
      <c r="BA19" s="43">
        <v>385138.34047686693</v>
      </c>
      <c r="BB19" s="17">
        <v>38001.978704564492</v>
      </c>
      <c r="BC19" s="44">
        <v>14636.019013113208</v>
      </c>
      <c r="BD19" s="43">
        <v>350928.68785534904</v>
      </c>
      <c r="BE19" s="17">
        <v>40262.693296485399</v>
      </c>
      <c r="BF19" s="44">
        <v>14129.334128057977</v>
      </c>
      <c r="BG19" s="43">
        <v>331578.05572879501</v>
      </c>
      <c r="BH19" s="17">
        <v>41074.561009760386</v>
      </c>
      <c r="BI19" s="44">
        <v>13619.423079530121</v>
      </c>
      <c r="BJ19" s="43">
        <v>340457.86401343596</v>
      </c>
      <c r="BK19" s="17">
        <v>40984.623210294645</v>
      </c>
      <c r="BL19" s="44">
        <v>13953.537275572406</v>
      </c>
      <c r="BM19" s="43">
        <v>367913.09022938908</v>
      </c>
      <c r="BN19" s="17">
        <v>41264.005713267747</v>
      </c>
      <c r="BO19" s="44">
        <v>15181.567857211503</v>
      </c>
      <c r="BP19" s="43">
        <v>388740.19889698899</v>
      </c>
      <c r="BQ19" s="17">
        <v>41613.650137860372</v>
      </c>
      <c r="BR19" s="44">
        <v>16176.898631421554</v>
      </c>
      <c r="BS19" s="43">
        <v>383534.72782795405</v>
      </c>
      <c r="BT19" s="17">
        <v>42563.673983061133</v>
      </c>
      <c r="BU19" s="44">
        <v>16324.64711645112</v>
      </c>
      <c r="BV19" s="43">
        <v>351512.63773921755</v>
      </c>
      <c r="BW19" s="17">
        <v>43087.56245729667</v>
      </c>
      <c r="BX19" s="44">
        <v>15145.822733117635</v>
      </c>
      <c r="BY19" s="43">
        <v>390184.08733386808</v>
      </c>
      <c r="BZ19" s="17">
        <v>45342.871697632894</v>
      </c>
      <c r="CA19" s="44">
        <v>17692.067010437568</v>
      </c>
      <c r="CB19" s="43">
        <v>360065.3447952774</v>
      </c>
      <c r="CC19" s="17">
        <v>51398.411510118167</v>
      </c>
      <c r="CD19" s="44">
        <v>18506.786762320251</v>
      </c>
      <c r="CE19" s="43">
        <v>328600</v>
      </c>
      <c r="CF19" s="17">
        <v>57295.362013417704</v>
      </c>
      <c r="CG19" s="44">
        <v>18827.255957609057</v>
      </c>
      <c r="CH19" s="43">
        <v>265837.40000000002</v>
      </c>
      <c r="CI19" s="17">
        <v>62484.736577711614</v>
      </c>
      <c r="CJ19" s="44">
        <v>16610.779911503756</v>
      </c>
      <c r="CK19" s="43">
        <v>251482.18039999995</v>
      </c>
      <c r="CL19" s="17">
        <v>64228.054595685731</v>
      </c>
      <c r="CM19" s="44">
        <v>16152.211212573286</v>
      </c>
    </row>
    <row r="20" spans="2:91" ht="18" customHeight="1">
      <c r="B20" s="45" t="s">
        <v>40</v>
      </c>
      <c r="C20" s="46"/>
      <c r="D20" s="46"/>
      <c r="E20" s="46"/>
      <c r="F20" s="46"/>
      <c r="G20" s="46"/>
      <c r="H20" s="41">
        <v>354275.80801972223</v>
      </c>
      <c r="I20" s="17">
        <f>J20*10^6/H20</f>
        <v>40130.625483793643</v>
      </c>
      <c r="J20" s="44">
        <v>14217.309769607849</v>
      </c>
      <c r="K20" s="41">
        <v>358724.55761680042</v>
      </c>
      <c r="L20" s="17">
        <f>M20*10^6/K20</f>
        <v>41138.743864647244</v>
      </c>
      <c r="M20" s="44">
        <v>14757.477693756446</v>
      </c>
      <c r="N20" s="41">
        <v>359109.30189135077</v>
      </c>
      <c r="O20" s="17">
        <f>P20*10^6/N20</f>
        <v>40763.04757364589</v>
      </c>
      <c r="P20" s="44">
        <v>14638.389557135897</v>
      </c>
      <c r="Q20" s="41">
        <v>346604.57334221929</v>
      </c>
      <c r="R20" s="17">
        <f>S20*10^6/Q20</f>
        <v>40831.925226996158</v>
      </c>
      <c r="S20" s="44">
        <v>14152.532022044403</v>
      </c>
      <c r="T20" s="41">
        <v>336013.411793356</v>
      </c>
      <c r="U20" s="17">
        <f>V20*10^6/T20</f>
        <v>40593.984242695296</v>
      </c>
      <c r="V20" s="44">
        <v>13640.12314367378</v>
      </c>
      <c r="W20" s="41">
        <v>342857.99483383342</v>
      </c>
      <c r="X20" s="17">
        <f>Y20*10^6/W20</f>
        <v>40856.971646396232</v>
      </c>
      <c r="Y20" s="44">
        <v>14008.139373666198</v>
      </c>
      <c r="Z20" s="41">
        <v>367088.00178752758</v>
      </c>
      <c r="AA20" s="17">
        <f>AB20*10^6/Z20</f>
        <v>41645.933857499069</v>
      </c>
      <c r="AB20" s="44">
        <v>15287.722642324872</v>
      </c>
      <c r="AC20" s="41">
        <v>388848.38255402393</v>
      </c>
      <c r="AD20" s="17">
        <f>AE20*10^6/AC20</f>
        <v>42616.48260925254</v>
      </c>
      <c r="AE20" s="44">
        <v>16571.350332749538</v>
      </c>
      <c r="AF20" s="41">
        <v>385093.57248308993</v>
      </c>
      <c r="AG20" s="17">
        <f>AH20*10^6/AF20</f>
        <v>43762.356296806618</v>
      </c>
      <c r="AH20" s="44">
        <v>16852.602126615107</v>
      </c>
      <c r="AI20" s="41">
        <v>351852.12313252845</v>
      </c>
      <c r="AJ20" s="17">
        <f>AK20*10^6/AI20</f>
        <v>44350.947152708759</v>
      </c>
      <c r="AK20" s="44">
        <v>15604.974918619144</v>
      </c>
      <c r="AL20" s="41">
        <v>380962.57105861441</v>
      </c>
      <c r="AM20" s="17">
        <f>AN20*10^6/AL20</f>
        <v>46429.799962916179</v>
      </c>
      <c r="AN20" s="44">
        <v>17688.015967609706</v>
      </c>
      <c r="AO20" s="41">
        <v>369249.64879389614</v>
      </c>
      <c r="AP20" s="17">
        <f>AQ20*10^6/AO20</f>
        <v>50111.623614729353</v>
      </c>
      <c r="AQ20" s="44">
        <v>18503.699420230725</v>
      </c>
      <c r="AR20" s="41">
        <v>374445.14572529291</v>
      </c>
      <c r="AS20" s="17">
        <f>AT20*10^6/AR20</f>
        <v>53573.985628254995</v>
      </c>
      <c r="AT20" s="44">
        <v>20060.51885565669</v>
      </c>
      <c r="AU20" s="41">
        <v>0</v>
      </c>
      <c r="AV20" s="17" t="e">
        <v>#DIV/0!</v>
      </c>
      <c r="AW20" s="44">
        <v>14204.894349220809</v>
      </c>
      <c r="AX20" s="41">
        <v>0</v>
      </c>
      <c r="AY20" s="17" t="e">
        <v>#DIV/0!</v>
      </c>
      <c r="AZ20" s="44">
        <v>14747.780029934387</v>
      </c>
      <c r="BA20" s="41">
        <v>0</v>
      </c>
      <c r="BB20" s="17" t="e">
        <v>#DIV/0!</v>
      </c>
      <c r="BC20" s="44">
        <v>14636.019013113208</v>
      </c>
      <c r="BD20" s="41">
        <v>0</v>
      </c>
      <c r="BE20" s="17" t="e">
        <v>#DIV/0!</v>
      </c>
      <c r="BF20" s="44">
        <v>14129.334128057977</v>
      </c>
      <c r="BG20" s="41">
        <v>0</v>
      </c>
      <c r="BH20" s="17" t="e">
        <v>#DIV/0!</v>
      </c>
      <c r="BI20" s="44">
        <v>13619.423079530121</v>
      </c>
      <c r="BJ20" s="41">
        <v>0</v>
      </c>
      <c r="BK20" s="17" t="e">
        <v>#DIV/0!</v>
      </c>
      <c r="BL20" s="44">
        <v>13953.537275572406</v>
      </c>
      <c r="BM20" s="41">
        <v>0</v>
      </c>
      <c r="BN20" s="17" t="e">
        <v>#DIV/0!</v>
      </c>
      <c r="BO20" s="44">
        <v>15181.567857211503</v>
      </c>
      <c r="BP20" s="41">
        <v>0</v>
      </c>
      <c r="BQ20" s="17" t="e">
        <v>#DIV/0!</v>
      </c>
      <c r="BR20" s="44">
        <v>16176.898631421554</v>
      </c>
      <c r="BS20" s="41">
        <v>0</v>
      </c>
      <c r="BT20" s="17" t="e">
        <v>#DIV/0!</v>
      </c>
      <c r="BU20" s="44">
        <v>16324.64711645112</v>
      </c>
      <c r="BV20" s="41">
        <v>0</v>
      </c>
      <c r="BW20" s="17" t="e">
        <v>#DIV/0!</v>
      </c>
      <c r="BX20" s="44">
        <v>15145.822733117635</v>
      </c>
      <c r="BY20" s="41">
        <v>0</v>
      </c>
      <c r="BZ20" s="17" t="e">
        <v>#DIV/0!</v>
      </c>
      <c r="CA20" s="44">
        <v>17692.067010437568</v>
      </c>
      <c r="CB20" s="41">
        <v>0</v>
      </c>
      <c r="CC20" s="17" t="e">
        <v>#DIV/0!</v>
      </c>
      <c r="CD20" s="44">
        <v>18506.786762320251</v>
      </c>
      <c r="CE20" s="41">
        <v>0</v>
      </c>
      <c r="CF20" s="17" t="e">
        <v>#DIV/0!</v>
      </c>
      <c r="CG20" s="44">
        <v>18827.255957609057</v>
      </c>
      <c r="CH20" s="41">
        <v>0</v>
      </c>
      <c r="CI20" s="17" t="e">
        <v>#DIV/0!</v>
      </c>
      <c r="CJ20" s="44">
        <v>16610.779911503756</v>
      </c>
      <c r="CK20" s="41">
        <v>0</v>
      </c>
      <c r="CL20" s="17" t="e">
        <v>#DIV/0!</v>
      </c>
      <c r="CM20" s="44">
        <v>16152.211212573286</v>
      </c>
    </row>
    <row r="21" spans="2:91" ht="18" customHeight="1">
      <c r="B21" s="25"/>
      <c r="H21" s="22"/>
      <c r="J21" s="10"/>
      <c r="K21" s="22"/>
      <c r="M21" s="10"/>
      <c r="N21" s="22"/>
      <c r="P21" s="10"/>
      <c r="Q21" s="22"/>
      <c r="S21" s="10"/>
      <c r="T21" s="22"/>
      <c r="V21" s="10"/>
      <c r="W21" s="22"/>
      <c r="Y21" s="10"/>
      <c r="Z21" s="22"/>
      <c r="AB21" s="10"/>
      <c r="AC21" s="22"/>
      <c r="AE21" s="10"/>
      <c r="AF21" s="22"/>
      <c r="AH21" s="10"/>
      <c r="AI21" s="22"/>
      <c r="AK21" s="10"/>
      <c r="AL21" s="22"/>
      <c r="AN21" s="10"/>
      <c r="AO21" s="22"/>
      <c r="AQ21" s="10"/>
      <c r="AR21" s="22"/>
      <c r="AT21" s="10"/>
      <c r="AU21" s="22"/>
      <c r="AW21" s="10"/>
      <c r="AX21" s="22"/>
      <c r="AZ21" s="10"/>
      <c r="BA21" s="22"/>
      <c r="BC21" s="10"/>
      <c r="BD21" s="22"/>
      <c r="BF21" s="10"/>
      <c r="BG21" s="22"/>
      <c r="BI21" s="10"/>
      <c r="BJ21" s="22"/>
      <c r="BL21" s="10"/>
      <c r="BM21" s="22"/>
      <c r="BO21" s="10"/>
      <c r="BP21" s="22"/>
      <c r="BR21" s="10"/>
      <c r="BS21" s="22"/>
      <c r="BU21" s="10"/>
      <c r="BV21" s="22"/>
      <c r="BX21" s="10"/>
      <c r="BY21" s="22"/>
      <c r="CA21" s="10"/>
      <c r="CB21" s="22"/>
      <c r="CD21" s="10"/>
      <c r="CE21" s="22"/>
      <c r="CG21" s="10"/>
      <c r="CH21" s="22"/>
      <c r="CJ21" s="10"/>
      <c r="CK21" s="22"/>
      <c r="CM21" s="10"/>
    </row>
    <row r="22" spans="2:91" ht="18" customHeight="1">
      <c r="B22" s="60" t="s">
        <v>41</v>
      </c>
      <c r="C22" s="12"/>
      <c r="D22" s="12"/>
      <c r="E22" s="12"/>
      <c r="F22" s="12"/>
      <c r="G22" s="12"/>
      <c r="H22" s="61"/>
      <c r="I22" s="12"/>
      <c r="J22" s="62"/>
      <c r="K22" s="61"/>
      <c r="L22" s="12"/>
      <c r="M22" s="62"/>
      <c r="N22" s="61"/>
      <c r="O22" s="12"/>
      <c r="P22" s="62"/>
      <c r="Q22" s="61"/>
      <c r="R22" s="12"/>
      <c r="S22" s="62"/>
      <c r="T22" s="61"/>
      <c r="U22" s="12"/>
      <c r="V22" s="62"/>
      <c r="W22" s="61"/>
      <c r="X22" s="12"/>
      <c r="Y22" s="62"/>
      <c r="Z22" s="61"/>
      <c r="AA22" s="12"/>
      <c r="AB22" s="62"/>
      <c r="AC22" s="61"/>
      <c r="AD22" s="12"/>
      <c r="AE22" s="62"/>
      <c r="AF22" s="61"/>
      <c r="AG22" s="12"/>
      <c r="AH22" s="62"/>
      <c r="AI22" s="61"/>
      <c r="AJ22" s="12"/>
      <c r="AK22" s="62"/>
      <c r="AL22" s="61"/>
      <c r="AM22" s="12"/>
      <c r="AN22" s="62"/>
      <c r="AO22" s="61"/>
      <c r="AP22" s="12"/>
      <c r="AQ22" s="62"/>
      <c r="AR22" s="61"/>
      <c r="AS22" s="12"/>
      <c r="AT22" s="62"/>
      <c r="AU22" s="61"/>
      <c r="AV22" s="12"/>
      <c r="AW22" s="62"/>
      <c r="AX22" s="61"/>
      <c r="AY22" s="12"/>
      <c r="AZ22" s="62"/>
      <c r="BA22" s="61"/>
      <c r="BB22" s="12"/>
      <c r="BC22" s="62"/>
      <c r="BD22" s="61"/>
      <c r="BE22" s="12"/>
      <c r="BF22" s="62"/>
      <c r="BG22" s="61"/>
      <c r="BH22" s="12"/>
      <c r="BI22" s="62"/>
      <c r="BJ22" s="61"/>
      <c r="BK22" s="12"/>
      <c r="BL22" s="62"/>
      <c r="BM22" s="61"/>
      <c r="BN22" s="12"/>
      <c r="BO22" s="62"/>
      <c r="BP22" s="61"/>
      <c r="BQ22" s="12"/>
      <c r="BR22" s="62"/>
      <c r="BS22" s="61"/>
      <c r="BT22" s="12"/>
      <c r="BU22" s="62"/>
      <c r="BV22" s="61"/>
      <c r="BW22" s="12"/>
      <c r="BX22" s="62"/>
      <c r="BY22" s="61"/>
      <c r="BZ22" s="12"/>
      <c r="CA22" s="62"/>
      <c r="CB22" s="61"/>
      <c r="CC22" s="12"/>
      <c r="CD22" s="62"/>
      <c r="CE22" s="61"/>
      <c r="CF22" s="12"/>
      <c r="CG22" s="62"/>
      <c r="CH22" s="61"/>
      <c r="CI22" s="12"/>
      <c r="CJ22" s="62"/>
      <c r="CK22" s="61"/>
      <c r="CL22" s="12"/>
      <c r="CM22" s="62"/>
    </row>
    <row r="23" spans="2:91" ht="18" customHeight="1">
      <c r="B23" s="16" t="s">
        <v>42</v>
      </c>
      <c r="C23" s="12"/>
      <c r="D23" s="12"/>
      <c r="E23" s="12"/>
      <c r="F23" s="12"/>
      <c r="G23" s="12"/>
      <c r="H23" s="61"/>
      <c r="I23" s="63"/>
      <c r="J23" s="64">
        <v>499.90839180091643</v>
      </c>
      <c r="K23" s="61"/>
      <c r="L23" s="63"/>
      <c r="M23" s="64">
        <v>984.81549658496363</v>
      </c>
      <c r="N23" s="61"/>
      <c r="O23" s="63"/>
      <c r="P23" s="64">
        <v>1908.1277887890371</v>
      </c>
      <c r="Q23" s="61"/>
      <c r="R23" s="63"/>
      <c r="S23" s="64">
        <v>3053.4427217408161</v>
      </c>
      <c r="T23" s="61"/>
      <c r="U23" s="63"/>
      <c r="V23" s="64">
        <v>3562.2004709637908</v>
      </c>
      <c r="W23" s="61"/>
      <c r="X23" s="63"/>
      <c r="Y23" s="64">
        <v>3883.0728007575722</v>
      </c>
      <c r="Z23" s="61"/>
      <c r="AA23" s="63"/>
      <c r="AB23" s="64">
        <v>4389.9418302523109</v>
      </c>
      <c r="AC23" s="61"/>
      <c r="AD23" s="63"/>
      <c r="AE23" s="64">
        <v>4690.1564775174156</v>
      </c>
      <c r="AF23" s="61"/>
      <c r="AG23" s="63"/>
      <c r="AH23" s="64">
        <v>4721.6392382875838</v>
      </c>
      <c r="AI23" s="61"/>
      <c r="AJ23" s="63"/>
      <c r="AK23" s="64">
        <v>3738.9335452276</v>
      </c>
      <c r="AL23" s="61"/>
      <c r="AM23" s="63"/>
      <c r="AN23" s="64">
        <v>4412.1730237682841</v>
      </c>
      <c r="AO23" s="61"/>
      <c r="AP23" s="63"/>
      <c r="AQ23" s="64">
        <v>4412.1730237682841</v>
      </c>
      <c r="AR23" s="61"/>
      <c r="AS23" s="63"/>
      <c r="AT23" s="64">
        <v>4412.1730237682841</v>
      </c>
      <c r="AU23" s="61"/>
      <c r="AV23" s="63"/>
      <c r="AW23" s="64">
        <v>499.90839180091643</v>
      </c>
      <c r="AX23" s="61"/>
      <c r="AY23" s="63"/>
      <c r="AZ23" s="64">
        <v>984.81549658496363</v>
      </c>
      <c r="BA23" s="61"/>
      <c r="BB23" s="12"/>
      <c r="BC23" s="64">
        <v>1908.1277887890371</v>
      </c>
      <c r="BD23" s="61"/>
      <c r="BE23" s="12"/>
      <c r="BF23" s="64">
        <v>3053.4427217408161</v>
      </c>
      <c r="BG23" s="61"/>
      <c r="BH23" s="12"/>
      <c r="BI23" s="64">
        <v>3562.2004709637908</v>
      </c>
      <c r="BJ23" s="61"/>
      <c r="BK23" s="12"/>
      <c r="BL23" s="64">
        <v>3883.0728007575722</v>
      </c>
      <c r="BM23" s="61"/>
      <c r="BN23" s="12"/>
      <c r="BO23" s="64">
        <v>4389.9418302523109</v>
      </c>
      <c r="BP23" s="61"/>
      <c r="BQ23" s="63"/>
      <c r="BR23" s="64">
        <v>4690.1564775174156</v>
      </c>
      <c r="BS23" s="61"/>
      <c r="BT23" s="63"/>
      <c r="BU23" s="64">
        <v>4721.6392382875838</v>
      </c>
      <c r="BV23" s="61"/>
      <c r="BW23" s="12"/>
      <c r="BX23" s="64">
        <v>3738.9335452276</v>
      </c>
      <c r="BY23" s="61"/>
      <c r="BZ23" s="12"/>
      <c r="CA23" s="64">
        <v>4412.1730237682841</v>
      </c>
      <c r="CB23" s="61"/>
      <c r="CC23" s="12"/>
      <c r="CD23" s="64">
        <v>4412.1730237682841</v>
      </c>
      <c r="CE23" s="61"/>
      <c r="CF23" s="12"/>
      <c r="CG23" s="64">
        <v>4412.1730237682841</v>
      </c>
      <c r="CH23" s="61"/>
      <c r="CI23" s="12"/>
      <c r="CJ23" s="64">
        <v>4412.1730237682841</v>
      </c>
      <c r="CK23" s="61"/>
      <c r="CL23" s="12"/>
      <c r="CM23" s="64">
        <v>4412.1730237682841</v>
      </c>
    </row>
    <row r="24" spans="2:91" ht="18" customHeight="1">
      <c r="B24" s="2"/>
      <c r="H24" s="22"/>
      <c r="J24" s="10"/>
      <c r="K24" s="22"/>
      <c r="M24" s="10"/>
      <c r="N24" s="22"/>
      <c r="P24" s="10"/>
      <c r="Q24" s="22"/>
      <c r="S24" s="10"/>
      <c r="T24" s="22"/>
      <c r="V24" s="10"/>
      <c r="W24" s="22"/>
      <c r="Y24" s="10"/>
      <c r="Z24" s="22"/>
      <c r="AB24" s="10"/>
      <c r="AC24" s="22"/>
      <c r="AE24" s="10"/>
      <c r="AF24" s="22"/>
      <c r="AH24" s="10"/>
      <c r="AI24" s="22"/>
      <c r="AK24" s="10"/>
      <c r="AL24" s="22"/>
      <c r="AN24" s="10"/>
      <c r="AO24" s="22"/>
      <c r="AQ24" s="10"/>
      <c r="AR24" s="22"/>
      <c r="AT24" s="10"/>
      <c r="AU24" s="22"/>
      <c r="AW24" s="10"/>
      <c r="AX24" s="22"/>
      <c r="AZ24" s="10"/>
      <c r="BA24" s="22"/>
      <c r="BC24" s="10"/>
      <c r="BD24" s="22"/>
      <c r="BF24" s="10"/>
      <c r="BG24" s="22"/>
      <c r="BI24" s="10"/>
      <c r="BJ24" s="22"/>
      <c r="BL24" s="10"/>
      <c r="BM24" s="22"/>
      <c r="BO24" s="10"/>
      <c r="BP24" s="22"/>
      <c r="BR24" s="10"/>
      <c r="BS24" s="22"/>
      <c r="BU24" s="10"/>
      <c r="BV24" s="22"/>
      <c r="BX24" s="10"/>
      <c r="BY24" s="22"/>
      <c r="CA24" s="10"/>
      <c r="CB24" s="22"/>
      <c r="CD24" s="10"/>
      <c r="CE24" s="22"/>
      <c r="CG24" s="10"/>
      <c r="CH24" s="22"/>
      <c r="CJ24" s="10"/>
      <c r="CK24" s="22"/>
      <c r="CM24" s="10"/>
    </row>
    <row r="25" spans="2:91" ht="18" customHeight="1">
      <c r="B25" s="25" t="s">
        <v>43</v>
      </c>
      <c r="H25" s="22"/>
      <c r="J25" s="10"/>
      <c r="K25" s="22"/>
      <c r="M25" s="10"/>
      <c r="N25" s="22"/>
      <c r="P25" s="10"/>
      <c r="Q25" s="22"/>
      <c r="S25" s="10"/>
      <c r="T25" s="22"/>
      <c r="V25" s="10"/>
      <c r="W25" s="22"/>
      <c r="Y25" s="10"/>
      <c r="Z25" s="22"/>
      <c r="AB25" s="10"/>
      <c r="AC25" s="22"/>
      <c r="AE25" s="10"/>
      <c r="AF25" s="22"/>
      <c r="AH25" s="10"/>
      <c r="AI25" s="22"/>
      <c r="AK25" s="10"/>
      <c r="AL25" s="22"/>
      <c r="AN25" s="10"/>
      <c r="AO25" s="22"/>
      <c r="AQ25" s="10"/>
      <c r="AR25" s="22"/>
      <c r="AT25" s="10"/>
      <c r="AU25" s="22"/>
      <c r="AW25" s="10"/>
      <c r="AX25" s="22"/>
      <c r="AZ25" s="10"/>
      <c r="BA25" s="22"/>
      <c r="BC25" s="10"/>
      <c r="BD25" s="22"/>
      <c r="BF25" s="10"/>
      <c r="BG25" s="22"/>
      <c r="BI25" s="10"/>
      <c r="BJ25" s="22"/>
      <c r="BL25" s="10"/>
      <c r="BM25" s="22"/>
      <c r="BO25" s="10"/>
      <c r="BP25" s="22"/>
      <c r="BR25" s="10"/>
      <c r="BS25" s="22"/>
      <c r="BU25" s="10"/>
      <c r="BV25" s="22"/>
      <c r="BX25" s="10"/>
      <c r="BY25" s="22"/>
      <c r="CA25" s="10"/>
      <c r="CB25" s="22"/>
      <c r="CD25" s="10"/>
      <c r="CE25" s="22"/>
      <c r="CG25" s="10"/>
      <c r="CH25" s="22"/>
      <c r="CJ25" s="10"/>
      <c r="CK25" s="22"/>
      <c r="CM25" s="10"/>
    </row>
    <row r="26" spans="2:91" ht="18" customHeight="1">
      <c r="B26" s="2" t="s">
        <v>44</v>
      </c>
      <c r="C26" s="1">
        <v>1</v>
      </c>
      <c r="D26" s="1" t="s">
        <v>3</v>
      </c>
      <c r="E26" s="30" t="s">
        <v>11</v>
      </c>
      <c r="F26" s="1" t="s">
        <v>45</v>
      </c>
      <c r="G26" s="1" t="s">
        <v>46</v>
      </c>
      <c r="H26" s="41">
        <v>504007.74319354538</v>
      </c>
      <c r="I26" s="17">
        <f>J26*10^6/H26</f>
        <v>374.09652453564939</v>
      </c>
      <c r="J26" s="19">
        <v>188.54754506776143</v>
      </c>
      <c r="K26" s="41">
        <v>390614.4195079637</v>
      </c>
      <c r="L26" s="17">
        <f>M26*10^6/K26</f>
        <v>388.34095464493885</v>
      </c>
      <c r="M26" s="19">
        <v>151.69157656980124</v>
      </c>
      <c r="N26" s="41">
        <v>413869.28066644445</v>
      </c>
      <c r="O26" s="17">
        <f>P26*10^6/N26</f>
        <v>437.89051212559139</v>
      </c>
      <c r="P26" s="19">
        <v>181.22943126407949</v>
      </c>
      <c r="Q26" s="41">
        <v>415784.43735232315</v>
      </c>
      <c r="R26" s="17">
        <f>S26*10^6/Q26</f>
        <v>485.54470465658892</v>
      </c>
      <c r="S26" s="19">
        <v>201.88193183503972</v>
      </c>
      <c r="T26" s="41">
        <v>485261.13201597525</v>
      </c>
      <c r="U26" s="17">
        <f>V26*10^6/T26</f>
        <v>482.78249487519929</v>
      </c>
      <c r="V26" s="19">
        <v>234.27557998063597</v>
      </c>
      <c r="W26" s="41">
        <v>460754.78176239325</v>
      </c>
      <c r="X26" s="17">
        <f>Y26*10^6/W26</f>
        <v>483.54339299199074</v>
      </c>
      <c r="Y26" s="19">
        <v>222.79493051067186</v>
      </c>
      <c r="Z26" s="41">
        <v>366872.81677416491</v>
      </c>
      <c r="AA26" s="17">
        <f>AB26*10^6/Z26</f>
        <v>495.23715952089049</v>
      </c>
      <c r="AB26" s="19">
        <v>181.68905168466554</v>
      </c>
      <c r="AC26" s="41">
        <v>291915.4997154107</v>
      </c>
      <c r="AD26" s="17">
        <f>AE26*10^6/AC26</f>
        <v>506.79573951887926</v>
      </c>
      <c r="AE26" s="19">
        <v>147.94153155529474</v>
      </c>
      <c r="AF26" s="41">
        <v>253279.75879527981</v>
      </c>
      <c r="AG26" s="17">
        <f>AH26*10^6/AF26</f>
        <v>522.91622880495527</v>
      </c>
      <c r="AH26" s="19">
        <v>132.44409630185643</v>
      </c>
      <c r="AI26" s="41">
        <v>331907.9357460165</v>
      </c>
      <c r="AJ26" s="17">
        <f>AK26*10^6/AI26</f>
        <v>528.9476072098812</v>
      </c>
      <c r="AK26" s="19">
        <v>175.56190842682642</v>
      </c>
      <c r="AL26" s="41">
        <v>327688.58525974047</v>
      </c>
      <c r="AM26" s="17">
        <f>AN26*10^6/AL26</f>
        <v>555.5076619461571</v>
      </c>
      <c r="AN26" s="19">
        <v>182.03351984408238</v>
      </c>
      <c r="AO26" s="41">
        <v>329298.37057923788</v>
      </c>
      <c r="AP26" s="17">
        <f>AQ26*10^6/AO26</f>
        <v>599.44075859882173</v>
      </c>
      <c r="AQ26" s="19">
        <v>197.39486506537429</v>
      </c>
      <c r="AR26" s="41">
        <v>328639.77383807936</v>
      </c>
      <c r="AS26" s="17">
        <f>AT26*10^6/AR26</f>
        <v>689.5703393736311</v>
      </c>
      <c r="AT26" s="19">
        <v>226.62024037719777</v>
      </c>
      <c r="AU26" s="41">
        <v>168122.91662268399</v>
      </c>
      <c r="AV26" s="17">
        <v>375.5754759690916</v>
      </c>
      <c r="AW26" s="19">
        <v>63.142844431876441</v>
      </c>
      <c r="AX26" s="41">
        <v>100464.04059191661</v>
      </c>
      <c r="AY26" s="17">
        <v>391.48837305048596</v>
      </c>
      <c r="AZ26" s="19">
        <v>39.33050380140741</v>
      </c>
      <c r="BA26" s="41">
        <v>162056.71141821903</v>
      </c>
      <c r="BB26" s="17">
        <v>456.38012662487034</v>
      </c>
      <c r="BC26" s="19">
        <v>73.959462477456867</v>
      </c>
      <c r="BD26" s="41">
        <v>237305.31933113656</v>
      </c>
      <c r="BE26" s="17">
        <v>519.08084700128131</v>
      </c>
      <c r="BF26" s="19">
        <v>123.1806461563159</v>
      </c>
      <c r="BG26" s="41">
        <v>365818.00346215803</v>
      </c>
      <c r="BH26" s="17">
        <v>515.12394318184988</v>
      </c>
      <c r="BI26" s="19">
        <v>188.44161243033844</v>
      </c>
      <c r="BJ26" s="41">
        <v>316453.70077355613</v>
      </c>
      <c r="BK26" s="17">
        <v>514.18243658693575</v>
      </c>
      <c r="BL26" s="19">
        <v>162.71493493070017</v>
      </c>
      <c r="BM26" s="41">
        <v>411930.69067943015</v>
      </c>
      <c r="BN26" s="17">
        <v>525.13027225994983</v>
      </c>
      <c r="BO26" s="19">
        <v>216.31727574871832</v>
      </c>
      <c r="BP26" s="41">
        <v>287249.46446615923</v>
      </c>
      <c r="BQ26" s="17">
        <v>537.24172312415601</v>
      </c>
      <c r="BR26" s="19">
        <v>154.3223972562904</v>
      </c>
      <c r="BS26" s="41">
        <v>161518.82001130766</v>
      </c>
      <c r="BT26" s="17">
        <v>552.82218210912754</v>
      </c>
      <c r="BU26" s="19">
        <v>89.291186530342515</v>
      </c>
      <c r="BV26" s="41">
        <v>337163.35890004854</v>
      </c>
      <c r="BW26" s="17">
        <v>559.77648280681103</v>
      </c>
      <c r="BX26" s="19">
        <v>188.73611917639968</v>
      </c>
      <c r="BY26" s="41">
        <v>304404.56696020812</v>
      </c>
      <c r="BZ26" s="17">
        <v>586.74970148026557</v>
      </c>
      <c r="CA26" s="19">
        <v>178.60928879313161</v>
      </c>
      <c r="CB26" s="41">
        <v>380273.04733557638</v>
      </c>
      <c r="CC26" s="17">
        <v>633.661535883179</v>
      </c>
      <c r="CD26" s="19">
        <v>240.96440322963815</v>
      </c>
      <c r="CE26" s="41">
        <v>360402.00786976586</v>
      </c>
      <c r="CF26" s="17">
        <v>649.87980276520989</v>
      </c>
      <c r="CG26" s="19">
        <v>234.21798579058907</v>
      </c>
      <c r="CH26" s="41">
        <v>365959.23195362336</v>
      </c>
      <c r="CI26" s="17">
        <v>650.40059789844611</v>
      </c>
      <c r="CJ26" s="19">
        <v>238.02010326909277</v>
      </c>
      <c r="CK26" s="41">
        <v>483909.00655993185</v>
      </c>
      <c r="CL26" s="17">
        <v>654.25757882759126</v>
      </c>
      <c r="CM26" s="19">
        <v>316.60113500476598</v>
      </c>
    </row>
    <row r="27" spans="2:91" ht="18" customHeight="1">
      <c r="B27" s="2" t="s">
        <v>47</v>
      </c>
      <c r="C27" s="1">
        <v>1</v>
      </c>
      <c r="D27" s="1" t="s">
        <v>3</v>
      </c>
      <c r="E27" s="30" t="s">
        <v>11</v>
      </c>
      <c r="F27" s="1" t="s">
        <v>45</v>
      </c>
      <c r="G27" s="1" t="s">
        <v>46</v>
      </c>
      <c r="H27" s="41">
        <v>1816166.8570070169</v>
      </c>
      <c r="I27" s="17">
        <f>J27*10^6/H27</f>
        <v>374.09652453564939</v>
      </c>
      <c r="J27" s="19">
        <v>679.42170918315878</v>
      </c>
      <c r="K27" s="41">
        <v>2113292.0402231589</v>
      </c>
      <c r="L27" s="17">
        <f>M27*10^6/K27</f>
        <v>388.34095464493885</v>
      </c>
      <c r="M27" s="19">
        <v>820.677848343812</v>
      </c>
      <c r="N27" s="41">
        <v>2059192.9488686717</v>
      </c>
      <c r="O27" s="17">
        <f>P27*10^6/N27</f>
        <v>437.89051212559144</v>
      </c>
      <c r="P27" s="19">
        <v>901.70105494550944</v>
      </c>
      <c r="Q27" s="41">
        <v>2192008.8189620208</v>
      </c>
      <c r="R27" s="17">
        <f>S27*10^6/Q27</f>
        <v>485.54470465658881</v>
      </c>
      <c r="S27" s="19">
        <v>1064.3182746075524</v>
      </c>
      <c r="T27" s="41">
        <v>2161644.3238462619</v>
      </c>
      <c r="U27" s="17">
        <f>V27*10^6/T27</f>
        <v>482.78249487519923</v>
      </c>
      <c r="V27" s="19">
        <v>1043.6040396993114</v>
      </c>
      <c r="W27" s="41">
        <v>1989019.6371133067</v>
      </c>
      <c r="X27" s="17">
        <f>Y27*10^6/W27</f>
        <v>483.54339299199086</v>
      </c>
      <c r="Y27" s="19">
        <v>961.77730405746672</v>
      </c>
      <c r="Z27" s="41">
        <v>1827508.8247261194</v>
      </c>
      <c r="AA27" s="17">
        <f>AB27*10^6/Z27</f>
        <v>495.23715952089054</v>
      </c>
      <c r="AB27" s="19">
        <v>905.05027935672433</v>
      </c>
      <c r="AC27" s="41">
        <v>1831597.933116463</v>
      </c>
      <c r="AD27" s="17">
        <f>AE27*10^6/AC27</f>
        <v>506.79573951887932</v>
      </c>
      <c r="AE27" s="19">
        <v>928.24602901500873</v>
      </c>
      <c r="AF27" s="41">
        <v>1745429.8225928801</v>
      </c>
      <c r="AG27" s="17">
        <f>AH27*10^6/AF27</f>
        <v>522.91622880495538</v>
      </c>
      <c r="AH27" s="19">
        <v>912.71358047397109</v>
      </c>
      <c r="AI27" s="41">
        <v>1603520.251543192</v>
      </c>
      <c r="AJ27" s="17">
        <f>AK27*10^6/AI27</f>
        <v>528.9476072098812</v>
      </c>
      <c r="AK27" s="19">
        <v>848.17820016635812</v>
      </c>
      <c r="AL27" s="41">
        <v>1698701.6820339363</v>
      </c>
      <c r="AM27" s="17">
        <f>AN27*10^6/AL27</f>
        <v>555.50766194615699</v>
      </c>
      <c r="AN27" s="19">
        <v>943.64179973067621</v>
      </c>
      <c r="AO27" s="41">
        <v>1759646.5770736299</v>
      </c>
      <c r="AP27" s="17">
        <f>AQ27*10^6/AO27</f>
        <v>599.44075859882184</v>
      </c>
      <c r="AQ27" s="19">
        <v>1054.803879026837</v>
      </c>
      <c r="AR27" s="41">
        <v>1756127.2839194825</v>
      </c>
      <c r="AS27" s="17">
        <f>AT27*10^6/AR27</f>
        <v>689.5703393736311</v>
      </c>
      <c r="AT27" s="19">
        <v>1210.9732871556507</v>
      </c>
      <c r="AU27" s="41">
        <v>1392513.5310696999</v>
      </c>
      <c r="AV27" s="17">
        <v>375.5754759690916</v>
      </c>
      <c r="AW27" s="19">
        <v>522.99393222490301</v>
      </c>
      <c r="AX27" s="41">
        <v>1586342.8994557641</v>
      </c>
      <c r="AY27" s="17">
        <v>391.48837305048585</v>
      </c>
      <c r="AZ27" s="19">
        <v>621.03480080812756</v>
      </c>
      <c r="BA27" s="41">
        <v>1712221.257495895</v>
      </c>
      <c r="BB27" s="17">
        <v>456.38012662487029</v>
      </c>
      <c r="BC27" s="19">
        <v>781.42375430577124</v>
      </c>
      <c r="BD27" s="41">
        <v>1809112.6165473815</v>
      </c>
      <c r="BE27" s="17">
        <v>519.08084700128143</v>
      </c>
      <c r="BF27" s="19">
        <v>939.07570931811915</v>
      </c>
      <c r="BG27" s="41">
        <v>2016044.784685934</v>
      </c>
      <c r="BH27" s="17">
        <v>515.12394318184977</v>
      </c>
      <c r="BI27" s="19">
        <v>1038.5129391186217</v>
      </c>
      <c r="BJ27" s="41">
        <v>1942349.5440231657</v>
      </c>
      <c r="BK27" s="17">
        <v>514.18243658693575</v>
      </c>
      <c r="BL27" s="19">
        <v>998.72202124935507</v>
      </c>
      <c r="BM27" s="41">
        <v>1868952.6133321812</v>
      </c>
      <c r="BN27" s="17">
        <v>525.13027225994983</v>
      </c>
      <c r="BO27" s="19">
        <v>981.44359468007303</v>
      </c>
      <c r="BP27" s="41">
        <v>1770956.4341917327</v>
      </c>
      <c r="BQ27" s="17">
        <v>537.24172312415601</v>
      </c>
      <c r="BR27" s="19">
        <v>951.43168628297747</v>
      </c>
      <c r="BS27" s="41">
        <v>1700660.4443170761</v>
      </c>
      <c r="BT27" s="17">
        <v>552.82218210912754</v>
      </c>
      <c r="BU27" s="19">
        <v>940.16281785404442</v>
      </c>
      <c r="BV27" s="41">
        <v>1709349.2991129949</v>
      </c>
      <c r="BW27" s="17">
        <v>559.77648280681115</v>
      </c>
      <c r="BX27" s="19">
        <v>956.8535385457601</v>
      </c>
      <c r="BY27" s="41">
        <v>1849927.7697251625</v>
      </c>
      <c r="BZ27" s="17">
        <v>586.74970148026557</v>
      </c>
      <c r="CA27" s="19">
        <v>1085.4445666462927</v>
      </c>
      <c r="CB27" s="41">
        <v>1870848.4875782095</v>
      </c>
      <c r="CC27" s="17">
        <v>633.66153588317889</v>
      </c>
      <c r="CD27" s="19">
        <v>1185.4847260435304</v>
      </c>
      <c r="CE27" s="41">
        <v>1828996.4373345338</v>
      </c>
      <c r="CF27" s="17">
        <v>649.87980276520977</v>
      </c>
      <c r="CG27" s="19">
        <v>1188.6278439532382</v>
      </c>
      <c r="CH27" s="41">
        <v>1781985.1843458037</v>
      </c>
      <c r="CI27" s="17">
        <v>650.40059789844611</v>
      </c>
      <c r="CJ27" s="19">
        <v>1159.0042293446834</v>
      </c>
      <c r="CK27" s="41">
        <v>1621192.4148388153</v>
      </c>
      <c r="CL27" s="17">
        <v>654.25757882759126</v>
      </c>
      <c r="CM27" s="19">
        <v>1060.6774241460992</v>
      </c>
    </row>
    <row r="28" spans="2:91" ht="18" customHeight="1">
      <c r="B28" s="2" t="s">
        <v>48</v>
      </c>
      <c r="C28" s="1">
        <v>1</v>
      </c>
      <c r="D28" s="1" t="s">
        <v>3</v>
      </c>
      <c r="E28" s="30" t="s">
        <v>11</v>
      </c>
      <c r="F28" s="1" t="s">
        <v>45</v>
      </c>
      <c r="G28" s="1" t="s">
        <v>46</v>
      </c>
      <c r="H28" s="41">
        <v>4796755.8463822817</v>
      </c>
      <c r="I28" s="17">
        <f>J28*10^6/H28</f>
        <v>374.09652453564939</v>
      </c>
      <c r="J28" s="19">
        <v>1794.4496911776689</v>
      </c>
      <c r="K28" s="41">
        <v>5205528.1024151081</v>
      </c>
      <c r="L28" s="17">
        <f>M28*10^6/K28</f>
        <v>388.3409546449389</v>
      </c>
      <c r="M28" s="19">
        <v>2021.5197527229404</v>
      </c>
      <c r="N28" s="41">
        <v>5432792.4701011088</v>
      </c>
      <c r="O28" s="17">
        <f>P28*10^6/N28</f>
        <v>437.89051212559139</v>
      </c>
      <c r="P28" s="19">
        <v>2378.9682770046311</v>
      </c>
      <c r="Q28" s="41">
        <v>6187069.6534801265</v>
      </c>
      <c r="R28" s="17">
        <f>S28*10^6/Q28</f>
        <v>485.54470465658886</v>
      </c>
      <c r="S28" s="19">
        <v>3004.0989075887519</v>
      </c>
      <c r="T28" s="41">
        <v>6990888.6992666358</v>
      </c>
      <c r="U28" s="17">
        <f>V28*10^6/T28</f>
        <v>482.78249487519918</v>
      </c>
      <c r="V28" s="19">
        <v>3375.0786876267825</v>
      </c>
      <c r="W28" s="41">
        <v>6796760.0736855147</v>
      </c>
      <c r="X28" s="17">
        <f>Y28*10^6/W28</f>
        <v>483.54339299199086</v>
      </c>
      <c r="Y28" s="19">
        <v>3286.5284273823877</v>
      </c>
      <c r="Z28" s="41">
        <v>6306097.4300948353</v>
      </c>
      <c r="AA28" s="17">
        <f>AB28*10^6/Z28</f>
        <v>495.23715952089049</v>
      </c>
      <c r="AB28" s="19">
        <v>3123.0137789421533</v>
      </c>
      <c r="AC28" s="41">
        <v>5922486.5671681268</v>
      </c>
      <c r="AD28" s="17">
        <f>AE28*10^6/AC28</f>
        <v>506.79573951887926</v>
      </c>
      <c r="AE28" s="19">
        <v>3001.4909595985996</v>
      </c>
      <c r="AF28" s="41">
        <v>5453290.4186118413</v>
      </c>
      <c r="AG28" s="17">
        <f>AH28*10^6/AF28</f>
        <v>522.91622880495515</v>
      </c>
      <c r="AH28" s="19">
        <v>2851.6140602786995</v>
      </c>
      <c r="AI28" s="41">
        <v>5041137.2448043199</v>
      </c>
      <c r="AJ28" s="17">
        <f>AK28*10^6/AI28</f>
        <v>528.9476072098812</v>
      </c>
      <c r="AK28" s="19">
        <v>2666.4974832558578</v>
      </c>
      <c r="AL28" s="41">
        <v>5867078.2696574433</v>
      </c>
      <c r="AM28" s="17">
        <f>AN28*10^6/AL28</f>
        <v>555.5076619461571</v>
      </c>
      <c r="AN28" s="19">
        <v>3259.2069320325113</v>
      </c>
      <c r="AO28" s="41">
        <v>6602660.1596782869</v>
      </c>
      <c r="AP28" s="17">
        <f>AQ28*10^6/AO28</f>
        <v>599.44075859882173</v>
      </c>
      <c r="AQ28" s="19">
        <v>3957.9036148877699</v>
      </c>
      <c r="AR28" s="41">
        <v>6589454.8393589295</v>
      </c>
      <c r="AS28" s="17">
        <f>AT28*10^6/AR28</f>
        <v>689.5703393736311</v>
      </c>
      <c r="AT28" s="19">
        <v>4543.8926098639531</v>
      </c>
      <c r="AU28" s="41">
        <v>4801077.351603956</v>
      </c>
      <c r="AV28" s="17">
        <v>375.57547596909166</v>
      </c>
      <c r="AW28" s="19">
        <v>1803.1669114930819</v>
      </c>
      <c r="AX28" s="41">
        <v>5500112.2278452795</v>
      </c>
      <c r="AY28" s="17">
        <v>391.4883730504859</v>
      </c>
      <c r="AZ28" s="19">
        <v>2153.2299876742322</v>
      </c>
      <c r="BA28" s="41">
        <v>4902928.4850795884</v>
      </c>
      <c r="BB28" s="17">
        <v>456.38012662487034</v>
      </c>
      <c r="BC28" s="19">
        <v>2237.5991228533062</v>
      </c>
      <c r="BD28" s="41">
        <v>5526252.4893898079</v>
      </c>
      <c r="BE28" s="17">
        <v>519.08084700128143</v>
      </c>
      <c r="BF28" s="19">
        <v>2868.5718229354015</v>
      </c>
      <c r="BG28" s="41">
        <v>6093208.7728756061</v>
      </c>
      <c r="BH28" s="17">
        <v>515.12394318184977</v>
      </c>
      <c r="BI28" s="19">
        <v>3138.7577297139223</v>
      </c>
      <c r="BJ28" s="41">
        <v>6198067.1298951088</v>
      </c>
      <c r="BK28" s="17">
        <v>514.18243658693575</v>
      </c>
      <c r="BL28" s="19">
        <v>3186.9372589788627</v>
      </c>
      <c r="BM28" s="41">
        <v>5735704.8310933318</v>
      </c>
      <c r="BN28" s="17">
        <v>525.13027225994995</v>
      </c>
      <c r="BO28" s="19">
        <v>3011.9922395547514</v>
      </c>
      <c r="BP28" s="41">
        <v>5531819.8656414235</v>
      </c>
      <c r="BQ28" s="17">
        <v>537.24172312415601</v>
      </c>
      <c r="BR28" s="19">
        <v>2971.9244366296357</v>
      </c>
      <c r="BS28" s="41">
        <v>5186690.8120993758</v>
      </c>
      <c r="BT28" s="17">
        <v>552.82218210912754</v>
      </c>
      <c r="BU28" s="19">
        <v>2867.3177326701398</v>
      </c>
      <c r="BV28" s="41">
        <v>4545828.5803069118</v>
      </c>
      <c r="BW28" s="17">
        <v>559.77648280681115</v>
      </c>
      <c r="BX28" s="19">
        <v>2544.6479341268828</v>
      </c>
      <c r="BY28" s="41">
        <v>5666209.3497919952</v>
      </c>
      <c r="BZ28" s="17">
        <v>586.74970148026568</v>
      </c>
      <c r="CA28" s="19">
        <v>3324.6466445151432</v>
      </c>
      <c r="CB28" s="41">
        <v>5840858.4166742293</v>
      </c>
      <c r="CC28" s="17">
        <v>633.66153588317889</v>
      </c>
      <c r="CD28" s="19">
        <v>3701.1273151859846</v>
      </c>
      <c r="CE28" s="41">
        <v>5616568.1960685309</v>
      </c>
      <c r="CF28" s="17">
        <v>649.87980276520989</v>
      </c>
      <c r="CG28" s="19">
        <v>3650.0942314783674</v>
      </c>
      <c r="CH28" s="41">
        <v>5057638.0413105451</v>
      </c>
      <c r="CI28" s="17">
        <v>650.40059789844611</v>
      </c>
      <c r="CJ28" s="19">
        <v>3289.4908060223047</v>
      </c>
      <c r="CK28" s="41">
        <v>4522425.6799849309</v>
      </c>
      <c r="CL28" s="17">
        <v>654.25757882759126</v>
      </c>
      <c r="CM28" s="19">
        <v>2958.831275814664</v>
      </c>
    </row>
    <row r="29" spans="2:91" ht="18" customHeight="1">
      <c r="B29" s="2"/>
      <c r="H29" s="42"/>
      <c r="J29" s="15"/>
      <c r="K29" s="42"/>
      <c r="M29" s="15"/>
      <c r="N29" s="42"/>
      <c r="P29" s="15"/>
      <c r="Q29" s="42"/>
      <c r="S29" s="15"/>
      <c r="T29" s="42"/>
      <c r="V29" s="15"/>
      <c r="W29" s="42"/>
      <c r="Y29" s="15"/>
      <c r="Z29" s="42"/>
      <c r="AB29" s="15"/>
      <c r="AC29" s="42"/>
      <c r="AE29" s="15"/>
      <c r="AF29" s="42"/>
      <c r="AH29" s="15"/>
      <c r="AI29" s="42"/>
      <c r="AK29" s="15"/>
      <c r="AL29" s="42"/>
      <c r="AN29" s="15"/>
      <c r="AO29" s="42"/>
      <c r="AQ29" s="15"/>
      <c r="AR29" s="42"/>
      <c r="AT29" s="15"/>
      <c r="AU29" s="42"/>
      <c r="AW29" s="15"/>
      <c r="AX29" s="42"/>
      <c r="AZ29" s="15"/>
      <c r="BA29" s="42"/>
      <c r="BC29" s="15"/>
      <c r="BD29" s="42"/>
      <c r="BF29" s="15"/>
      <c r="BG29" s="42"/>
      <c r="BI29" s="15"/>
      <c r="BJ29" s="42"/>
      <c r="BL29" s="15"/>
      <c r="BM29" s="42"/>
      <c r="BO29" s="15"/>
      <c r="BP29" s="42"/>
      <c r="BR29" s="15"/>
      <c r="BS29" s="42"/>
      <c r="BU29" s="15"/>
      <c r="BV29" s="42"/>
      <c r="BX29" s="15"/>
      <c r="BY29" s="42"/>
      <c r="CA29" s="15"/>
      <c r="CB29" s="42"/>
      <c r="CD29" s="15"/>
      <c r="CE29" s="42"/>
      <c r="CG29" s="15"/>
      <c r="CH29" s="42"/>
      <c r="CJ29" s="15"/>
      <c r="CK29" s="42"/>
      <c r="CM29" s="15"/>
    </row>
    <row r="30" spans="2:91" ht="18" customHeight="1">
      <c r="B30" s="45" t="s">
        <v>49</v>
      </c>
      <c r="C30" s="46"/>
      <c r="D30" s="46"/>
      <c r="E30" s="46"/>
      <c r="F30" s="46"/>
      <c r="G30" s="46"/>
      <c r="H30" s="43">
        <f t="shared" ref="H30:AT30" si="14">SUM(H26:H28)</f>
        <v>7116930.4465828445</v>
      </c>
      <c r="I30" s="17">
        <f t="shared" ref="I30" si="15">J30*10^6/H30</f>
        <v>374.09652453564939</v>
      </c>
      <c r="J30" s="44">
        <f t="shared" si="14"/>
        <v>2662.4189454285893</v>
      </c>
      <c r="K30" s="43">
        <f t="shared" si="14"/>
        <v>7709434.5621462306</v>
      </c>
      <c r="L30" s="17">
        <f t="shared" ref="L30" si="16">M30*10^6/K30</f>
        <v>388.3409546449389</v>
      </c>
      <c r="M30" s="44">
        <f t="shared" si="14"/>
        <v>2993.8891776365535</v>
      </c>
      <c r="N30" s="43">
        <f t="shared" si="14"/>
        <v>7905854.6996362247</v>
      </c>
      <c r="O30" s="17">
        <f t="shared" ref="O30" si="17">P30*10^6/N30</f>
        <v>437.89051212559133</v>
      </c>
      <c r="P30" s="44">
        <f t="shared" si="14"/>
        <v>3461.8987632142198</v>
      </c>
      <c r="Q30" s="43">
        <f t="shared" si="14"/>
        <v>8794862.9097944703</v>
      </c>
      <c r="R30" s="17">
        <f t="shared" ref="R30" si="18">S30*10^6/Q30</f>
        <v>485.54470465658892</v>
      </c>
      <c r="S30" s="44">
        <f t="shared" si="14"/>
        <v>4270.2991140313443</v>
      </c>
      <c r="T30" s="43">
        <f t="shared" si="14"/>
        <v>9637794.1551288739</v>
      </c>
      <c r="U30" s="17">
        <f t="shared" ref="U30" si="19">V30*10^6/T30</f>
        <v>482.78249487519912</v>
      </c>
      <c r="V30" s="44">
        <f t="shared" si="14"/>
        <v>4652.9583073067297</v>
      </c>
      <c r="W30" s="43">
        <f t="shared" si="14"/>
        <v>9246534.4925612137</v>
      </c>
      <c r="X30" s="17">
        <f t="shared" ref="X30" si="20">Y30*10^6/W30</f>
        <v>483.54339299199091</v>
      </c>
      <c r="Y30" s="44">
        <f t="shared" si="14"/>
        <v>4471.100661950526</v>
      </c>
      <c r="Z30" s="43">
        <f t="shared" si="14"/>
        <v>8500479.0715951193</v>
      </c>
      <c r="AA30" s="17">
        <f t="shared" ref="AA30" si="21">AB30*10^6/Z30</f>
        <v>495.23715952089049</v>
      </c>
      <c r="AB30" s="44">
        <f t="shared" si="14"/>
        <v>4209.7531099835433</v>
      </c>
      <c r="AC30" s="43">
        <f t="shared" si="14"/>
        <v>8046000</v>
      </c>
      <c r="AD30" s="17">
        <f t="shared" ref="AD30" si="22">AE30*10^6/AC30</f>
        <v>506.79573951887932</v>
      </c>
      <c r="AE30" s="44">
        <f t="shared" si="14"/>
        <v>4077.6785201689031</v>
      </c>
      <c r="AF30" s="43">
        <f t="shared" si="14"/>
        <v>7452000.0000000009</v>
      </c>
      <c r="AG30" s="17">
        <f t="shared" ref="AG30" si="23">AH30*10^6/AF30</f>
        <v>522.91622880495527</v>
      </c>
      <c r="AH30" s="44">
        <f t="shared" si="14"/>
        <v>3896.771737054527</v>
      </c>
      <c r="AI30" s="43">
        <f t="shared" si="14"/>
        <v>6976565.4320935281</v>
      </c>
      <c r="AJ30" s="17">
        <f t="shared" ref="AJ30" si="24">AK30*10^6/AI30</f>
        <v>528.9476072098812</v>
      </c>
      <c r="AK30" s="44">
        <f t="shared" si="14"/>
        <v>3690.2375918490425</v>
      </c>
      <c r="AL30" s="43">
        <f t="shared" si="14"/>
        <v>7893468.53695112</v>
      </c>
      <c r="AM30" s="17">
        <f t="shared" ref="AM30" si="25">AN30*10^6/AL30</f>
        <v>555.50766194615699</v>
      </c>
      <c r="AN30" s="44">
        <f t="shared" si="14"/>
        <v>4384.8822516072696</v>
      </c>
      <c r="AO30" s="43">
        <f t="shared" si="14"/>
        <v>8691605.1073311549</v>
      </c>
      <c r="AP30" s="17">
        <f t="shared" ref="AP30" si="26">AQ30*10^6/AO30</f>
        <v>599.44075859882173</v>
      </c>
      <c r="AQ30" s="44">
        <f t="shared" si="14"/>
        <v>5210.1023589799806</v>
      </c>
      <c r="AR30" s="43">
        <f t="shared" si="14"/>
        <v>8674221.8971164916</v>
      </c>
      <c r="AS30" s="17">
        <f t="shared" ref="AS30" si="27">AT30*10^6/AR30</f>
        <v>689.57033937363121</v>
      </c>
      <c r="AT30" s="44">
        <f t="shared" si="14"/>
        <v>5981.4861373968015</v>
      </c>
      <c r="AU30" s="43">
        <v>6361713.79929634</v>
      </c>
      <c r="AV30" s="17">
        <v>375.57547596909166</v>
      </c>
      <c r="AW30" s="44">
        <v>2389.3036881498615</v>
      </c>
      <c r="AX30" s="43">
        <v>7186919.1678929599</v>
      </c>
      <c r="AY30" s="17">
        <v>391.48837305048596</v>
      </c>
      <c r="AZ30" s="44">
        <v>2813.5952922837673</v>
      </c>
      <c r="BA30" s="43">
        <v>6777206.4539937023</v>
      </c>
      <c r="BB30" s="17">
        <v>456.3801266248704</v>
      </c>
      <c r="BC30" s="44">
        <v>3092.9823396365346</v>
      </c>
      <c r="BD30" s="43">
        <v>7572670.425268326</v>
      </c>
      <c r="BE30" s="17">
        <v>519.08084700128143</v>
      </c>
      <c r="BF30" s="44">
        <v>3930.8281784098367</v>
      </c>
      <c r="BG30" s="43">
        <v>8475071.5610236973</v>
      </c>
      <c r="BH30" s="17">
        <v>515.12394318184977</v>
      </c>
      <c r="BI30" s="44">
        <v>4365.7122812628822</v>
      </c>
      <c r="BJ30" s="43">
        <v>8456870.3746918309</v>
      </c>
      <c r="BK30" s="17">
        <v>514.18243658693564</v>
      </c>
      <c r="BL30" s="44">
        <v>4348.3742151589177</v>
      </c>
      <c r="BM30" s="43">
        <v>8016588.1351049431</v>
      </c>
      <c r="BN30" s="17">
        <v>525.13027225994995</v>
      </c>
      <c r="BO30" s="44">
        <v>4209.7531099835433</v>
      </c>
      <c r="BP30" s="43">
        <v>7590025.7642993154</v>
      </c>
      <c r="BQ30" s="17">
        <v>537.24172312415601</v>
      </c>
      <c r="BR30" s="44">
        <v>4077.6785201689036</v>
      </c>
      <c r="BS30" s="43">
        <v>7048870.0764277596</v>
      </c>
      <c r="BT30" s="17">
        <v>552.82218210912754</v>
      </c>
      <c r="BU30" s="44">
        <v>3896.771737054527</v>
      </c>
      <c r="BV30" s="43">
        <v>6592341.2383199558</v>
      </c>
      <c r="BW30" s="17">
        <v>559.77648280681103</v>
      </c>
      <c r="BX30" s="44">
        <v>3690.2375918490425</v>
      </c>
      <c r="BY30" s="43">
        <v>7820541.6864773659</v>
      </c>
      <c r="BZ30" s="17">
        <v>586.74970148026568</v>
      </c>
      <c r="CA30" s="44">
        <v>4588.7004999545679</v>
      </c>
      <c r="CB30" s="43">
        <v>8091979.9515880151</v>
      </c>
      <c r="CC30" s="17">
        <v>633.66153588317889</v>
      </c>
      <c r="CD30" s="44">
        <v>5127.5764444591532</v>
      </c>
      <c r="CE30" s="43">
        <v>7805966.6412728308</v>
      </c>
      <c r="CF30" s="17">
        <v>649.87980276520977</v>
      </c>
      <c r="CG30" s="44">
        <v>5072.9400612221943</v>
      </c>
      <c r="CH30" s="43">
        <v>7205582.457609972</v>
      </c>
      <c r="CI30" s="17">
        <v>650.40059789844622</v>
      </c>
      <c r="CJ30" s="44">
        <v>4686.5151386360812</v>
      </c>
      <c r="CK30" s="43">
        <v>6627527.1013836786</v>
      </c>
      <c r="CL30" s="17">
        <v>654.25757882759126</v>
      </c>
      <c r="CM30" s="44">
        <v>4336.1098349655294</v>
      </c>
    </row>
    <row r="31" spans="2:91" ht="18" customHeight="1">
      <c r="B31" s="45" t="s">
        <v>50</v>
      </c>
      <c r="C31" s="46"/>
      <c r="D31" s="46"/>
      <c r="E31" s="46"/>
      <c r="F31" s="46"/>
      <c r="G31" s="46"/>
      <c r="H31" s="41">
        <v>5514737.9486425519</v>
      </c>
      <c r="I31" s="17">
        <f>J31*10^6/H31</f>
        <v>482.78249487519918</v>
      </c>
      <c r="J31" s="44">
        <v>2662.4189454285893</v>
      </c>
      <c r="K31" s="41">
        <v>6049355.5060609868</v>
      </c>
      <c r="L31" s="17">
        <f>M31*10^6/K31</f>
        <v>494.91043709315943</v>
      </c>
      <c r="M31" s="44">
        <v>2993.8891776365535</v>
      </c>
      <c r="N31" s="41">
        <v>7059470.5676009264</v>
      </c>
      <c r="O31" s="17">
        <f>P31*10^6/N31</f>
        <v>490.3907070740438</v>
      </c>
      <c r="P31" s="44">
        <v>3461.8987632142198</v>
      </c>
      <c r="Q31" s="41">
        <v>8693263.6874609571</v>
      </c>
      <c r="R31" s="17">
        <f>S31*10^6/Q31</f>
        <v>491.21932424421504</v>
      </c>
      <c r="S31" s="44">
        <v>4270.2991140313443</v>
      </c>
      <c r="T31" s="41">
        <v>9637794.155128872</v>
      </c>
      <c r="U31" s="17">
        <f>V31*10^6/T31</f>
        <v>482.78249487519918</v>
      </c>
      <c r="V31" s="44">
        <v>4652.9583073067297</v>
      </c>
      <c r="W31" s="41">
        <v>9096465.7471591663</v>
      </c>
      <c r="X31" s="17">
        <f>Y31*10^6/W31</f>
        <v>491.52063957882262</v>
      </c>
      <c r="Y31" s="44">
        <v>4471.100661950526</v>
      </c>
      <c r="Z31" s="41">
        <v>8402498.3429594617</v>
      </c>
      <c r="AA31" s="17">
        <f>AB31*10^6/Z31</f>
        <v>501.01207261896553</v>
      </c>
      <c r="AB31" s="44">
        <v>4209.7531099835433</v>
      </c>
      <c r="AC31" s="41">
        <v>7953527.6570408531</v>
      </c>
      <c r="AD31" s="17">
        <f>AE31*10^6/AC31</f>
        <v>512.68804183501413</v>
      </c>
      <c r="AE31" s="44">
        <v>4077.6785201689031</v>
      </c>
      <c r="AF31" s="41">
        <v>7401652.3555493234</v>
      </c>
      <c r="AG31" s="17">
        <f>AH31*10^6/AF31</f>
        <v>526.47321839331687</v>
      </c>
      <c r="AH31" s="44">
        <v>3896.771737054527</v>
      </c>
      <c r="AI31" s="41">
        <v>6916332.1825450491</v>
      </c>
      <c r="AJ31" s="17">
        <f>AK31*10^6/AI31</f>
        <v>533.55412875659783</v>
      </c>
      <c r="AK31" s="44">
        <v>3690.2375918490425</v>
      </c>
      <c r="AL31" s="41">
        <v>7850287.0482251253</v>
      </c>
      <c r="AM31" s="17">
        <f>AN31*10^6/AL31</f>
        <v>558.56330152903763</v>
      </c>
      <c r="AN31" s="44">
        <v>4384.8822516072696</v>
      </c>
      <c r="AO31" s="41">
        <v>8642356.8680499215</v>
      </c>
      <c r="AP31" s="17">
        <f>AQ31*10^6/AO31</f>
        <v>602.85665571637037</v>
      </c>
      <c r="AQ31" s="44">
        <v>5210.1023589799806</v>
      </c>
      <c r="AR31" s="41">
        <v>9280674.8593175933</v>
      </c>
      <c r="AS31" s="17">
        <f>AT31*10^6/AR31</f>
        <v>644.50982585512315</v>
      </c>
      <c r="AT31" s="44">
        <v>5981.4861373968015</v>
      </c>
      <c r="AU31" s="41">
        <v>0</v>
      </c>
      <c r="AV31" s="17" t="e">
        <v>#DIV/0!</v>
      </c>
      <c r="AW31" s="44">
        <v>2389.3036881498615</v>
      </c>
      <c r="AX31" s="41">
        <v>0</v>
      </c>
      <c r="AY31" s="17" t="e">
        <v>#DIV/0!</v>
      </c>
      <c r="AZ31" s="44">
        <v>2813.5952922837673</v>
      </c>
      <c r="BA31" s="41">
        <v>0</v>
      </c>
      <c r="BB31" s="17" t="e">
        <v>#DIV/0!</v>
      </c>
      <c r="BC31" s="44">
        <v>3092.9823396365346</v>
      </c>
      <c r="BD31" s="41">
        <v>0</v>
      </c>
      <c r="BE31" s="17" t="e">
        <v>#DIV/0!</v>
      </c>
      <c r="BF31" s="44">
        <v>3930.8281784098367</v>
      </c>
      <c r="BG31" s="41">
        <v>0</v>
      </c>
      <c r="BH31" s="17" t="e">
        <v>#DIV/0!</v>
      </c>
      <c r="BI31" s="44">
        <v>4365.7122812628822</v>
      </c>
      <c r="BJ31" s="41">
        <v>0</v>
      </c>
      <c r="BK31" s="17" t="e">
        <v>#DIV/0!</v>
      </c>
      <c r="BL31" s="44">
        <v>4348.3742151589177</v>
      </c>
      <c r="BM31" s="41">
        <v>0</v>
      </c>
      <c r="BN31" s="17" t="e">
        <v>#DIV/0!</v>
      </c>
      <c r="BO31" s="44">
        <v>4209.7531099835433</v>
      </c>
      <c r="BP31" s="41">
        <v>0</v>
      </c>
      <c r="BQ31" s="17" t="e">
        <v>#DIV/0!</v>
      </c>
      <c r="BR31" s="44">
        <v>4077.6785201689036</v>
      </c>
      <c r="BS31" s="41">
        <v>0</v>
      </c>
      <c r="BT31" s="17" t="e">
        <v>#DIV/0!</v>
      </c>
      <c r="BU31" s="44">
        <v>3896.771737054527</v>
      </c>
      <c r="BV31" s="41">
        <v>0</v>
      </c>
      <c r="BW31" s="17" t="e">
        <v>#DIV/0!</v>
      </c>
      <c r="BX31" s="44">
        <v>3690.2375918490425</v>
      </c>
      <c r="BY31" s="41">
        <v>0</v>
      </c>
      <c r="BZ31" s="17" t="e">
        <v>#DIV/0!</v>
      </c>
      <c r="CA31" s="44">
        <v>4588.7004999545679</v>
      </c>
      <c r="CB31" s="41">
        <v>0</v>
      </c>
      <c r="CC31" s="17" t="e">
        <v>#DIV/0!</v>
      </c>
      <c r="CD31" s="44">
        <v>5127.5764444591532</v>
      </c>
      <c r="CE31" s="41">
        <v>0</v>
      </c>
      <c r="CF31" s="17" t="e">
        <v>#DIV/0!</v>
      </c>
      <c r="CG31" s="44">
        <v>5072.9400612221943</v>
      </c>
      <c r="CH31" s="41">
        <v>0</v>
      </c>
      <c r="CI31" s="17" t="e">
        <v>#DIV/0!</v>
      </c>
      <c r="CJ31" s="44">
        <v>4686.5151386360812</v>
      </c>
      <c r="CK31" s="41">
        <v>0</v>
      </c>
      <c r="CL31" s="17" t="e">
        <v>#DIV/0!</v>
      </c>
      <c r="CM31" s="44">
        <v>4336.1098349655294</v>
      </c>
    </row>
    <row r="32" spans="2:91" ht="18" customHeight="1">
      <c r="B32" s="2"/>
      <c r="H32" s="42"/>
      <c r="J32" s="15"/>
      <c r="K32" s="42"/>
      <c r="M32" s="15"/>
      <c r="N32" s="42"/>
      <c r="P32" s="15"/>
      <c r="Q32" s="42"/>
      <c r="S32" s="15"/>
      <c r="T32" s="42"/>
      <c r="V32" s="15"/>
      <c r="W32" s="42"/>
      <c r="Y32" s="15"/>
      <c r="Z32" s="42"/>
      <c r="AB32" s="15"/>
      <c r="AC32" s="42"/>
      <c r="AE32" s="15"/>
      <c r="AF32" s="42"/>
      <c r="AH32" s="15"/>
      <c r="AI32" s="42"/>
      <c r="AK32" s="15"/>
      <c r="AL32" s="42"/>
      <c r="AN32" s="15"/>
      <c r="AO32" s="42"/>
      <c r="AQ32" s="15"/>
      <c r="AR32" s="42"/>
      <c r="AT32" s="15"/>
      <c r="AU32" s="42"/>
      <c r="AW32" s="15"/>
      <c r="AX32" s="42"/>
      <c r="AZ32" s="15"/>
      <c r="BA32" s="42"/>
      <c r="BC32" s="15"/>
      <c r="BD32" s="42"/>
      <c r="BF32" s="15"/>
      <c r="BG32" s="42"/>
      <c r="BI32" s="15"/>
      <c r="BJ32" s="42"/>
      <c r="BL32" s="15"/>
      <c r="BM32" s="42"/>
      <c r="BO32" s="15"/>
      <c r="BP32" s="42"/>
      <c r="BR32" s="15"/>
      <c r="BS32" s="42"/>
      <c r="BU32" s="15"/>
      <c r="BV32" s="42"/>
      <c r="BX32" s="15"/>
      <c r="BY32" s="42"/>
      <c r="CA32" s="15"/>
      <c r="CB32" s="42"/>
      <c r="CD32" s="15"/>
      <c r="CE32" s="42"/>
      <c r="CG32" s="15"/>
      <c r="CH32" s="42"/>
      <c r="CJ32" s="15"/>
      <c r="CK32" s="42"/>
      <c r="CM32" s="15"/>
    </row>
    <row r="33" spans="1:91" ht="18" customHeight="1">
      <c r="B33" s="60" t="s">
        <v>41</v>
      </c>
      <c r="C33" s="12"/>
      <c r="D33" s="12"/>
      <c r="E33" s="12"/>
      <c r="F33" s="12"/>
      <c r="G33" s="12"/>
      <c r="H33" s="61"/>
      <c r="I33" s="12"/>
      <c r="J33" s="62"/>
      <c r="K33" s="61"/>
      <c r="L33" s="12"/>
      <c r="M33" s="62"/>
      <c r="N33" s="61"/>
      <c r="O33" s="12"/>
      <c r="P33" s="62"/>
      <c r="Q33" s="61"/>
      <c r="R33" s="12"/>
      <c r="S33" s="62"/>
      <c r="T33" s="61"/>
      <c r="U33" s="12"/>
      <c r="V33" s="62"/>
      <c r="W33" s="61"/>
      <c r="X33" s="12"/>
      <c r="Y33" s="62"/>
      <c r="Z33" s="61"/>
      <c r="AA33" s="12"/>
      <c r="AB33" s="62"/>
      <c r="AC33" s="61"/>
      <c r="AD33" s="12"/>
      <c r="AE33" s="62"/>
      <c r="AF33" s="61"/>
      <c r="AG33" s="12"/>
      <c r="AH33" s="62"/>
      <c r="AI33" s="61"/>
      <c r="AJ33" s="12"/>
      <c r="AK33" s="62"/>
      <c r="AL33" s="61"/>
      <c r="AM33" s="12"/>
      <c r="AN33" s="62"/>
      <c r="AO33" s="61"/>
      <c r="AP33" s="12"/>
      <c r="AQ33" s="62"/>
      <c r="AR33" s="61"/>
      <c r="AS33" s="12"/>
      <c r="AT33" s="62"/>
      <c r="AU33" s="61"/>
      <c r="AV33" s="12"/>
      <c r="AW33" s="62"/>
      <c r="AX33" s="61"/>
      <c r="AY33" s="12"/>
      <c r="AZ33" s="62"/>
      <c r="BA33" s="61"/>
      <c r="BB33" s="12"/>
      <c r="BC33" s="62"/>
      <c r="BD33" s="61"/>
      <c r="BE33" s="12"/>
      <c r="BF33" s="62"/>
      <c r="BG33" s="61"/>
      <c r="BH33" s="12"/>
      <c r="BI33" s="62"/>
      <c r="BJ33" s="61"/>
      <c r="BK33" s="12"/>
      <c r="BL33" s="62"/>
      <c r="BM33" s="61"/>
      <c r="BN33" s="12"/>
      <c r="BO33" s="62"/>
      <c r="BP33" s="61"/>
      <c r="BQ33" s="12"/>
      <c r="BR33" s="62"/>
      <c r="BS33" s="61"/>
      <c r="BT33" s="12"/>
      <c r="BU33" s="62"/>
      <c r="BV33" s="61"/>
      <c r="BW33" s="12"/>
      <c r="BX33" s="62"/>
      <c r="BY33" s="61"/>
      <c r="BZ33" s="12"/>
      <c r="CA33" s="62"/>
      <c r="CB33" s="61"/>
      <c r="CC33" s="12"/>
      <c r="CD33" s="62"/>
      <c r="CE33" s="61"/>
      <c r="CF33" s="12"/>
      <c r="CG33" s="62"/>
      <c r="CH33" s="61"/>
      <c r="CI33" s="12"/>
      <c r="CJ33" s="62"/>
      <c r="CK33" s="61"/>
      <c r="CL33" s="12"/>
      <c r="CM33" s="62"/>
    </row>
    <row r="34" spans="1:91" ht="18" customHeight="1">
      <c r="B34" s="16" t="s">
        <v>51</v>
      </c>
      <c r="C34" s="12"/>
      <c r="D34" s="12"/>
      <c r="E34" s="12"/>
      <c r="F34" s="12"/>
      <c r="G34" s="12"/>
      <c r="H34" s="61"/>
      <c r="I34" s="63"/>
      <c r="J34" s="64">
        <v>24.037518553125</v>
      </c>
      <c r="K34" s="61"/>
      <c r="L34" s="63"/>
      <c r="M34" s="64">
        <v>64.059391471499978</v>
      </c>
      <c r="N34" s="61"/>
      <c r="O34" s="63"/>
      <c r="P34" s="64">
        <v>1049.7687445717524</v>
      </c>
      <c r="Q34" s="61"/>
      <c r="R34" s="63"/>
      <c r="S34" s="64">
        <v>1154.9755419608844</v>
      </c>
      <c r="T34" s="61"/>
      <c r="U34" s="63"/>
      <c r="V34" s="64">
        <v>1281.9725929592205</v>
      </c>
      <c r="W34" s="61"/>
      <c r="X34" s="63"/>
      <c r="Y34" s="64">
        <v>1231.0870768789957</v>
      </c>
      <c r="Z34" s="61"/>
      <c r="AA34" s="63"/>
      <c r="AB34" s="64">
        <v>1177.8821319647266</v>
      </c>
      <c r="AC34" s="61"/>
      <c r="AD34" s="63"/>
      <c r="AE34" s="64">
        <v>1141.0232971621244</v>
      </c>
      <c r="AF34" s="61"/>
      <c r="AG34" s="63"/>
      <c r="AH34" s="64">
        <v>1098.8348806001254</v>
      </c>
      <c r="AI34" s="61"/>
      <c r="AJ34" s="63"/>
      <c r="AK34" s="64">
        <v>1039.8083818541375</v>
      </c>
      <c r="AL34" s="61"/>
      <c r="AM34" s="63"/>
      <c r="AN34" s="64">
        <v>1533.828642172871</v>
      </c>
      <c r="AO34" s="61"/>
      <c r="AP34" s="63"/>
      <c r="AQ34" s="64">
        <v>1533.828642172871</v>
      </c>
      <c r="AR34" s="61"/>
      <c r="AS34" s="63"/>
      <c r="AT34" s="64">
        <v>1533.828642172871</v>
      </c>
      <c r="AU34" s="61"/>
      <c r="AV34" s="63"/>
      <c r="AW34" s="64">
        <v>24.037518553125</v>
      </c>
      <c r="AX34" s="61"/>
      <c r="AY34" s="63"/>
      <c r="AZ34" s="64">
        <v>64.059391471499978</v>
      </c>
      <c r="BA34" s="61"/>
      <c r="BB34" s="63"/>
      <c r="BC34" s="64">
        <v>1049.7687445717524</v>
      </c>
      <c r="BD34" s="61"/>
      <c r="BE34" s="63"/>
      <c r="BF34" s="64">
        <v>1154.9755419608844</v>
      </c>
      <c r="BG34" s="61"/>
      <c r="BH34" s="63"/>
      <c r="BI34" s="64">
        <v>1281.9725929592205</v>
      </c>
      <c r="BJ34" s="61"/>
      <c r="BK34" s="63"/>
      <c r="BL34" s="64">
        <v>1231.0870768789957</v>
      </c>
      <c r="BM34" s="61"/>
      <c r="BN34" s="63"/>
      <c r="BO34" s="64">
        <v>1177.8821319647266</v>
      </c>
      <c r="BP34" s="61"/>
      <c r="BQ34" s="63"/>
      <c r="BR34" s="64">
        <v>1141.0232971621244</v>
      </c>
      <c r="BS34" s="61"/>
      <c r="BT34" s="12"/>
      <c r="BU34" s="64">
        <v>1098.8348806001254</v>
      </c>
      <c r="BV34" s="61"/>
      <c r="BW34" s="12"/>
      <c r="BX34" s="64">
        <v>1039.8083818541375</v>
      </c>
      <c r="BY34" s="61"/>
      <c r="BZ34" s="12"/>
      <c r="CA34" s="64">
        <v>1533.828642172871</v>
      </c>
      <c r="CB34" s="61"/>
      <c r="CC34" s="12"/>
      <c r="CD34" s="64">
        <v>1533.828642172871</v>
      </c>
      <c r="CE34" s="61"/>
      <c r="CF34" s="12"/>
      <c r="CG34" s="64">
        <v>1533.828642172871</v>
      </c>
      <c r="CH34" s="61"/>
      <c r="CI34" s="12"/>
      <c r="CJ34" s="64">
        <v>1533.828642172871</v>
      </c>
      <c r="CK34" s="61"/>
      <c r="CL34" s="12"/>
      <c r="CM34" s="64">
        <v>1533.828642172871</v>
      </c>
    </row>
    <row r="35" spans="1:91" ht="18" customHeight="1">
      <c r="B35" s="2"/>
      <c r="H35" s="22"/>
      <c r="J35" s="10"/>
      <c r="K35" s="22"/>
      <c r="M35" s="10"/>
      <c r="N35" s="22"/>
      <c r="P35" s="10"/>
      <c r="Q35" s="22"/>
      <c r="S35" s="10"/>
      <c r="T35" s="22"/>
      <c r="V35" s="10"/>
      <c r="W35" s="22"/>
      <c r="Y35" s="10"/>
      <c r="Z35" s="22"/>
      <c r="AB35" s="10"/>
      <c r="AC35" s="22"/>
      <c r="AE35" s="10"/>
      <c r="AF35" s="22"/>
      <c r="AH35" s="10"/>
      <c r="AI35" s="22"/>
      <c r="AK35" s="10"/>
      <c r="AL35" s="22"/>
      <c r="AN35" s="10"/>
      <c r="AO35" s="22"/>
      <c r="AQ35" s="10"/>
      <c r="AR35" s="22"/>
      <c r="AT35" s="10"/>
      <c r="AU35" s="22"/>
      <c r="AW35" s="10"/>
      <c r="AX35" s="22"/>
      <c r="AZ35" s="10"/>
      <c r="BA35" s="22"/>
      <c r="BC35" s="10"/>
      <c r="BD35" s="22"/>
      <c r="BF35" s="10"/>
      <c r="BG35" s="22"/>
      <c r="BI35" s="10"/>
      <c r="BJ35" s="22"/>
      <c r="BL35" s="10"/>
      <c r="BM35" s="22"/>
      <c r="BO35" s="10"/>
      <c r="BP35" s="22"/>
      <c r="BR35" s="10"/>
      <c r="BS35" s="22"/>
      <c r="BU35" s="10"/>
      <c r="BV35" s="22"/>
      <c r="BX35" s="10"/>
      <c r="BY35" s="22"/>
      <c r="CA35" s="10"/>
      <c r="CB35" s="22"/>
      <c r="CD35" s="10"/>
      <c r="CE35" s="22"/>
      <c r="CG35" s="10"/>
      <c r="CH35" s="22"/>
      <c r="CJ35" s="10"/>
      <c r="CK35" s="22"/>
      <c r="CM35" s="10"/>
    </row>
    <row r="36" spans="1:91" ht="18" customHeight="1">
      <c r="B36" s="25" t="s">
        <v>52</v>
      </c>
      <c r="H36" s="22"/>
      <c r="J36" s="10"/>
      <c r="K36" s="22"/>
      <c r="M36" s="10"/>
      <c r="N36" s="22"/>
      <c r="P36" s="10"/>
      <c r="Q36" s="22"/>
      <c r="S36" s="10"/>
      <c r="T36" s="22"/>
      <c r="V36" s="10"/>
      <c r="W36" s="22"/>
      <c r="Y36" s="10"/>
      <c r="Z36" s="22"/>
      <c r="AB36" s="10"/>
      <c r="AC36" s="22"/>
      <c r="AE36" s="10"/>
      <c r="AF36" s="22"/>
      <c r="AH36" s="10"/>
      <c r="AI36" s="22"/>
      <c r="AK36" s="10"/>
      <c r="AL36" s="22"/>
      <c r="AN36" s="10"/>
      <c r="AO36" s="22"/>
      <c r="AQ36" s="10"/>
      <c r="AR36" s="22"/>
      <c r="AT36" s="10"/>
      <c r="AU36" s="22"/>
      <c r="AW36" s="10"/>
      <c r="AX36" s="22"/>
      <c r="AZ36" s="10"/>
      <c r="BA36" s="22"/>
      <c r="BC36" s="10"/>
      <c r="BD36" s="22"/>
      <c r="BF36" s="10"/>
      <c r="BG36" s="22"/>
      <c r="BI36" s="10"/>
      <c r="BJ36" s="22"/>
      <c r="BL36" s="10"/>
      <c r="BM36" s="22"/>
      <c r="BO36" s="10"/>
      <c r="BP36" s="22"/>
      <c r="BR36" s="10"/>
      <c r="BS36" s="22"/>
      <c r="BU36" s="10"/>
      <c r="BV36" s="22"/>
      <c r="BX36" s="10"/>
      <c r="BY36" s="22"/>
      <c r="CA36" s="10"/>
      <c r="CB36" s="22"/>
      <c r="CD36" s="10"/>
      <c r="CE36" s="22"/>
      <c r="CG36" s="10"/>
      <c r="CH36" s="22"/>
      <c r="CJ36" s="10"/>
      <c r="CK36" s="22"/>
      <c r="CM36" s="10"/>
    </row>
    <row r="37" spans="1:91" ht="18" customHeight="1">
      <c r="B37" s="2" t="s">
        <v>53</v>
      </c>
      <c r="C37" s="1">
        <v>1</v>
      </c>
      <c r="D37" s="1" t="s">
        <v>3</v>
      </c>
      <c r="E37" s="48" t="s">
        <v>12</v>
      </c>
      <c r="F37" s="1" t="s">
        <v>45</v>
      </c>
      <c r="G37" s="1" t="s">
        <v>54</v>
      </c>
      <c r="H37" s="41">
        <v>410007.34816717403</v>
      </c>
      <c r="I37" s="17">
        <f>J37*10^6/H37</f>
        <v>104577.12658967948</v>
      </c>
      <c r="J37" s="19">
        <v>42877.390351977345</v>
      </c>
      <c r="K37" s="41">
        <v>404565.88079065393</v>
      </c>
      <c r="L37" s="17">
        <f>M37*10^6/K37</f>
        <v>103199.89702568109</v>
      </c>
      <c r="M37" s="19">
        <v>41751.157237699452</v>
      </c>
      <c r="N37" s="41">
        <v>385495.72452268197</v>
      </c>
      <c r="O37" s="17">
        <f>P37*10^6/N37</f>
        <v>99955.841188011153</v>
      </c>
      <c r="P37" s="19">
        <v>38532.549419046496</v>
      </c>
      <c r="Q37" s="41">
        <v>353042.00180735299</v>
      </c>
      <c r="R37" s="17">
        <f>S37*10^6/Q37</f>
        <v>96427.220629775431</v>
      </c>
      <c r="S37" s="19">
        <v>34042.858999855205</v>
      </c>
      <c r="T37" s="41">
        <v>336013.411793356</v>
      </c>
      <c r="U37" s="17">
        <f>V37*10^6/T37</f>
        <v>93779.963449110131</v>
      </c>
      <c r="V37" s="19">
        <v>31511.325476391718</v>
      </c>
      <c r="W37" s="41">
        <v>345454.59391581494</v>
      </c>
      <c r="X37" s="17">
        <f>Y37*10^6/W37</f>
        <v>92997.732455638776</v>
      </c>
      <c r="Y37" s="19">
        <v>32126.493900554298</v>
      </c>
      <c r="Z37" s="41">
        <v>375411.06908114703</v>
      </c>
      <c r="AA37" s="17">
        <f>AB37*10^6/Z37</f>
        <v>96162.712321686005</v>
      </c>
      <c r="AB37" s="19">
        <v>36100.546638426931</v>
      </c>
      <c r="AC37" s="41">
        <v>400831.15242566401</v>
      </c>
      <c r="AD37" s="17">
        <f>AE37*10^6/AC37</f>
        <v>94502.645053115732</v>
      </c>
      <c r="AE37" s="19">
        <v>37879.604123913858</v>
      </c>
      <c r="AF37" s="41">
        <v>399189.47490421502</v>
      </c>
      <c r="AG37" s="17">
        <f>AH37*10^6/AF37</f>
        <v>99290.086177800113</v>
      </c>
      <c r="AH37" s="19">
        <v>39635.557364510285</v>
      </c>
      <c r="AI37" s="41">
        <v>363932.41879583389</v>
      </c>
      <c r="AJ37" s="17">
        <f>AK37*10^6/AI37</f>
        <v>101992.25282416052</v>
      </c>
      <c r="AK37" s="19">
        <v>37118.287268732958</v>
      </c>
      <c r="AL37" s="41">
        <v>390184.08733386802</v>
      </c>
      <c r="AM37" s="17">
        <f>AN37*10^6/AL37</f>
        <v>108560.86602158479</v>
      </c>
      <c r="AN37" s="19">
        <v>42358.722428806388</v>
      </c>
      <c r="AO37" s="41">
        <v>360065.3447952774</v>
      </c>
      <c r="AP37" s="17">
        <f>AQ37*10^6/AO37</f>
        <v>116158.31324837517</v>
      </c>
      <c r="AQ37" s="19">
        <v>41824.583110614047</v>
      </c>
      <c r="AR37" s="41">
        <v>341702.0122107183</v>
      </c>
      <c r="AS37" s="17">
        <f>AT37*10^6/AR37</f>
        <v>120416.91299417662</v>
      </c>
      <c r="AT37" s="19">
        <v>41146.701474313144</v>
      </c>
      <c r="AU37" s="41">
        <v>409619.50804474298</v>
      </c>
      <c r="AV37" s="17">
        <v>114993.90505619576</v>
      </c>
      <c r="AW37" s="19">
        <v>47103.746817262785</v>
      </c>
      <c r="AX37" s="41">
        <v>403436.13983131002</v>
      </c>
      <c r="AY37" s="17">
        <v>114636.1995119292</v>
      </c>
      <c r="AZ37" s="19">
        <v>46248.385816024616</v>
      </c>
      <c r="BA37" s="41">
        <v>385138.34047686693</v>
      </c>
      <c r="BB37" s="17">
        <v>111807.91172614806</v>
      </c>
      <c r="BC37" s="19">
        <v>43061.513574392695</v>
      </c>
      <c r="BD37" s="41">
        <v>350928.68785534904</v>
      </c>
      <c r="BE37" s="17">
        <v>109420.4904500042</v>
      </c>
      <c r="BF37" s="19">
        <v>38398.789138108725</v>
      </c>
      <c r="BG37" s="41">
        <v>331578.05572879501</v>
      </c>
      <c r="BH37" s="17">
        <v>108164.74044886162</v>
      </c>
      <c r="BI37" s="19">
        <v>35865.054336443281</v>
      </c>
      <c r="BJ37" s="41">
        <v>340457.86401343596</v>
      </c>
      <c r="BK37" s="17">
        <v>108957.93160289151</v>
      </c>
      <c r="BL37" s="19">
        <v>37095.584660842491</v>
      </c>
      <c r="BM37" s="41">
        <v>367913.09022938908</v>
      </c>
      <c r="BN37" s="17">
        <v>115092.55214390421</v>
      </c>
      <c r="BO37" s="19">
        <v>42344.056521650891</v>
      </c>
      <c r="BP37" s="41">
        <v>388740.19889698899</v>
      </c>
      <c r="BQ37" s="17">
        <v>116284.09405708872</v>
      </c>
      <c r="BR37" s="19">
        <v>45204.301852308847</v>
      </c>
      <c r="BS37" s="41">
        <v>383534.72782795405</v>
      </c>
      <c r="BT37" s="17">
        <v>125086.08768183629</v>
      </c>
      <c r="BU37" s="19">
        <v>47974.858594116675</v>
      </c>
      <c r="BV37" s="41">
        <v>351512.63773921755</v>
      </c>
      <c r="BW37" s="17">
        <v>128954.49915753168</v>
      </c>
      <c r="BX37" s="19">
        <v>45329.136147203666</v>
      </c>
      <c r="BY37" s="41">
        <v>390184.08733386808</v>
      </c>
      <c r="BZ37" s="17">
        <v>126953.10812846973</v>
      </c>
      <c r="CA37" s="19">
        <v>49535.08262930483</v>
      </c>
      <c r="CB37" s="41">
        <v>360065.3447952774</v>
      </c>
      <c r="CC37" s="17">
        <v>134079.69788261878</v>
      </c>
      <c r="CD37" s="19">
        <v>48277.452648151753</v>
      </c>
      <c r="CE37" s="41">
        <v>328600</v>
      </c>
      <c r="CF37" s="17">
        <v>136570.37073840824</v>
      </c>
      <c r="CG37" s="19">
        <v>44877.023824640943</v>
      </c>
      <c r="CH37" s="41">
        <v>265837.40000000002</v>
      </c>
      <c r="CI37" s="17">
        <v>138218.64758907401</v>
      </c>
      <c r="CJ37" s="19">
        <v>36743.685906595703</v>
      </c>
      <c r="CK37" s="41">
        <v>251482.18039999995</v>
      </c>
      <c r="CL37" s="17">
        <v>138497.95502797645</v>
      </c>
      <c r="CM37" s="19">
        <v>34829.767711376655</v>
      </c>
    </row>
    <row r="38" spans="1:91" ht="18" customHeight="1">
      <c r="B38" s="2" t="s">
        <v>55</v>
      </c>
      <c r="C38" s="1">
        <v>1</v>
      </c>
      <c r="D38" s="1" t="s">
        <v>3</v>
      </c>
      <c r="E38" s="48" t="s">
        <v>12</v>
      </c>
      <c r="F38" s="1" t="s">
        <v>45</v>
      </c>
      <c r="G38" s="1" t="s">
        <v>54</v>
      </c>
      <c r="H38" s="41">
        <v>7116930.4465828445</v>
      </c>
      <c r="I38" s="17">
        <f>J38*10^6/H38</f>
        <v>3740.4123895558055</v>
      </c>
      <c r="J38" s="19">
        <v>26620.2548180054</v>
      </c>
      <c r="K38" s="41">
        <v>7709434.5621462306</v>
      </c>
      <c r="L38" s="17">
        <f>M38*10^6/K38</f>
        <v>3567.7073944122903</v>
      </c>
      <c r="M38" s="19">
        <v>27505.006694106785</v>
      </c>
      <c r="N38" s="41">
        <v>7905854.6996362247</v>
      </c>
      <c r="O38" s="17">
        <f>P38*10^6/N38</f>
        <v>3169.1597884888329</v>
      </c>
      <c r="P38" s="19">
        <v>25054.916807722584</v>
      </c>
      <c r="Q38" s="41">
        <v>8794862.9097944703</v>
      </c>
      <c r="R38" s="17">
        <f>S38*10^6/Q38</f>
        <v>2587.1827039438649</v>
      </c>
      <c r="S38" s="19">
        <v>22753.917203777663</v>
      </c>
      <c r="T38" s="41">
        <v>9637794.1551288739</v>
      </c>
      <c r="U38" s="17">
        <f>V38*10^6/T38</f>
        <v>1978.2822445730794</v>
      </c>
      <c r="V38" s="19">
        <v>19066.277053941652</v>
      </c>
      <c r="W38" s="41">
        <v>9246534.4925612137</v>
      </c>
      <c r="X38" s="17">
        <f>Y38*10^6/W38</f>
        <v>2053.7362169233197</v>
      </c>
      <c r="Y38" s="19">
        <v>18989.942768403656</v>
      </c>
      <c r="Z38" s="41">
        <v>8500479.0715951193</v>
      </c>
      <c r="AA38" s="17">
        <f>AB38*10^6/Z38</f>
        <v>2408.3813504463351</v>
      </c>
      <c r="AB38" s="19">
        <v>20472.395265889059</v>
      </c>
      <c r="AC38" s="41">
        <v>8046000</v>
      </c>
      <c r="AD38" s="17">
        <f>AE38*10^6/AC38</f>
        <v>2843.3744816468693</v>
      </c>
      <c r="AE38" s="19">
        <v>22877.791079330713</v>
      </c>
      <c r="AF38" s="41">
        <v>7452000.0000000009</v>
      </c>
      <c r="AG38" s="17">
        <f>AH38*10^6/AF38</f>
        <v>3427.7456635862923</v>
      </c>
      <c r="AH38" s="19">
        <v>25543.560685045053</v>
      </c>
      <c r="AI38" s="41">
        <v>6976565.4320935281</v>
      </c>
      <c r="AJ38" s="17">
        <f>AK38*10^6/AI38</f>
        <v>2780.6162011374904</v>
      </c>
      <c r="AK38" s="19">
        <v>19399.150868775039</v>
      </c>
      <c r="AL38" s="41">
        <v>7893468.53695112</v>
      </c>
      <c r="AM38" s="17">
        <f>AN38*10^6/AL38</f>
        <v>2984.6851650370022</v>
      </c>
      <c r="AN38" s="19">
        <v>23559.518442924338</v>
      </c>
      <c r="AO38" s="41">
        <v>8691605.1073311549</v>
      </c>
      <c r="AP38" s="17">
        <f>AQ38*10^6/AO38</f>
        <v>3082.50335494503</v>
      </c>
      <c r="AQ38" s="19">
        <v>26791.901903205642</v>
      </c>
      <c r="AR38" s="41">
        <v>8674221.8971164916</v>
      </c>
      <c r="AS38" s="17">
        <f>AT38*10^6/AR38</f>
        <v>3247.2801223424472</v>
      </c>
      <c r="AT38" s="19">
        <v>28167.628343293974</v>
      </c>
      <c r="AU38" s="41">
        <v>6361713.79929634</v>
      </c>
      <c r="AV38" s="17">
        <v>4227.3781757140296</v>
      </c>
      <c r="AW38" s="19">
        <v>26893.370075284129</v>
      </c>
      <c r="AX38" s="41">
        <v>7186919.1678929599</v>
      </c>
      <c r="AY38" s="17">
        <v>3852.179206793036</v>
      </c>
      <c r="AZ38" s="19">
        <v>27685.300579459567</v>
      </c>
      <c r="BA38" s="41">
        <v>6777206.4539937023</v>
      </c>
      <c r="BB38" s="17">
        <v>3751.3735790531209</v>
      </c>
      <c r="BC38" s="19">
        <v>25423.833231300265</v>
      </c>
      <c r="BD38" s="41">
        <v>7572670.425268326</v>
      </c>
      <c r="BE38" s="17">
        <v>3049.5699459389707</v>
      </c>
      <c r="BF38" s="19">
        <v>23093.388139399169</v>
      </c>
      <c r="BG38" s="41">
        <v>8475071.5610236973</v>
      </c>
      <c r="BH38" s="17">
        <v>2283.5822612980742</v>
      </c>
      <c r="BI38" s="19">
        <v>19353.523079985494</v>
      </c>
      <c r="BJ38" s="41">
        <v>8456870.3746918309</v>
      </c>
      <c r="BK38" s="17">
        <v>2260.0168109933611</v>
      </c>
      <c r="BL38" s="19">
        <v>19112.669215195263</v>
      </c>
      <c r="BM38" s="41">
        <v>8016588.1351049431</v>
      </c>
      <c r="BN38" s="17">
        <v>2553.7541558658431</v>
      </c>
      <c r="BO38" s="19">
        <v>20472.395265889056</v>
      </c>
      <c r="BP38" s="41">
        <v>7590025.7642993154</v>
      </c>
      <c r="BQ38" s="17">
        <v>3014.1914915413608</v>
      </c>
      <c r="BR38" s="19">
        <v>22877.791079330713</v>
      </c>
      <c r="BS38" s="41">
        <v>7048870.0764277596</v>
      </c>
      <c r="BT38" s="17">
        <v>3623.7808908502493</v>
      </c>
      <c r="BU38" s="19">
        <v>25543.560685045053</v>
      </c>
      <c r="BV38" s="41">
        <v>6592341.2383199558</v>
      </c>
      <c r="BW38" s="17">
        <v>2942.6800232991081</v>
      </c>
      <c r="BX38" s="19">
        <v>19399.150868775039</v>
      </c>
      <c r="BY38" s="41">
        <v>7820541.6864773659</v>
      </c>
      <c r="BZ38" s="17">
        <v>2986.4555590774207</v>
      </c>
      <c r="CA38" s="19">
        <v>23355.700194577039</v>
      </c>
      <c r="CB38" s="41">
        <v>8091979.9515880151</v>
      </c>
      <c r="CC38" s="17">
        <v>3196.964452485995</v>
      </c>
      <c r="CD38" s="19">
        <v>25869.772255456228</v>
      </c>
      <c r="CE38" s="41">
        <v>7805966.6412728308</v>
      </c>
      <c r="CF38" s="17">
        <v>3563.7413614896714</v>
      </c>
      <c r="CG38" s="19">
        <v>27818.446185912595</v>
      </c>
      <c r="CH38" s="41">
        <v>7205582.457609972</v>
      </c>
      <c r="CI38" s="17">
        <v>3737.5172747983393</v>
      </c>
      <c r="CJ38" s="19">
        <v>26930.988910301145</v>
      </c>
      <c r="CK38" s="41">
        <v>6627527.1013836786</v>
      </c>
      <c r="CL38" s="17">
        <v>3763.7198210266411</v>
      </c>
      <c r="CM38" s="19">
        <v>24944.155115868991</v>
      </c>
    </row>
    <row r="39" spans="1:91" ht="18" customHeight="1">
      <c r="B39" s="22"/>
      <c r="H39" s="22"/>
      <c r="J39" s="10"/>
      <c r="K39" s="22"/>
      <c r="M39" s="10"/>
      <c r="N39" s="22"/>
      <c r="P39" s="10"/>
      <c r="Q39" s="22"/>
      <c r="S39" s="10"/>
      <c r="T39" s="22"/>
      <c r="V39" s="10"/>
      <c r="W39" s="22"/>
      <c r="Y39" s="10"/>
      <c r="Z39" s="22"/>
      <c r="AB39" s="10"/>
      <c r="AC39" s="22"/>
      <c r="AE39" s="10"/>
      <c r="AF39" s="22"/>
      <c r="AH39" s="10"/>
      <c r="AI39" s="22"/>
      <c r="AK39" s="10"/>
      <c r="AL39" s="22"/>
      <c r="AN39" s="10"/>
      <c r="AO39" s="22"/>
      <c r="AQ39" s="10"/>
      <c r="AR39" s="22"/>
      <c r="AT39" s="10"/>
      <c r="AU39" s="22"/>
      <c r="AW39" s="10"/>
      <c r="AX39" s="22"/>
      <c r="AZ39" s="10"/>
      <c r="BA39" s="22"/>
      <c r="BC39" s="10"/>
      <c r="BD39" s="22"/>
      <c r="BF39" s="10"/>
      <c r="BG39" s="22"/>
      <c r="BI39" s="10"/>
      <c r="BJ39" s="22"/>
      <c r="BL39" s="10"/>
      <c r="BM39" s="22"/>
      <c r="BO39" s="10"/>
      <c r="BP39" s="22"/>
      <c r="BR39" s="10"/>
      <c r="BS39" s="22"/>
      <c r="BU39" s="10"/>
      <c r="BV39" s="22"/>
      <c r="BX39" s="10"/>
      <c r="BY39" s="22"/>
      <c r="CA39" s="10"/>
      <c r="CB39" s="22"/>
      <c r="CD39" s="10"/>
      <c r="CE39" s="22"/>
      <c r="CG39" s="10"/>
      <c r="CH39" s="22"/>
      <c r="CJ39" s="10"/>
      <c r="CK39" s="22"/>
      <c r="CM39" s="10"/>
    </row>
    <row r="40" spans="1:91" ht="18" customHeight="1">
      <c r="B40" s="45" t="s">
        <v>56</v>
      </c>
      <c r="C40" s="46"/>
      <c r="D40" s="46"/>
      <c r="E40" s="46"/>
      <c r="F40" s="46"/>
      <c r="G40" s="46"/>
      <c r="H40" s="22"/>
      <c r="J40" s="44">
        <f t="shared" ref="J40:AT40" si="28">J38+J37+J30+J19</f>
        <v>86377.373885019188</v>
      </c>
      <c r="K40" s="22"/>
      <c r="M40" s="44">
        <f t="shared" si="28"/>
        <v>87007.530803199232</v>
      </c>
      <c r="N40" s="22"/>
      <c r="P40" s="44">
        <f t="shared" si="28"/>
        <v>81687.754547119199</v>
      </c>
      <c r="Q40" s="22"/>
      <c r="S40" s="44">
        <f t="shared" si="28"/>
        <v>75219.607339708615</v>
      </c>
      <c r="T40" s="22"/>
      <c r="V40" s="44">
        <f t="shared" si="28"/>
        <v>68870.683981313894</v>
      </c>
      <c r="W40" s="22"/>
      <c r="Y40" s="44">
        <f t="shared" si="28"/>
        <v>69595.676704574682</v>
      </c>
      <c r="Z40" s="22"/>
      <c r="AB40" s="44">
        <f t="shared" si="28"/>
        <v>76070.417656624399</v>
      </c>
      <c r="AC40" s="22"/>
      <c r="AE40" s="44">
        <f t="shared" si="28"/>
        <v>81406.424056163014</v>
      </c>
      <c r="AF40" s="22"/>
      <c r="AH40" s="44">
        <f t="shared" si="28"/>
        <v>85928.491913224978</v>
      </c>
      <c r="AI40" s="22"/>
      <c r="AK40" s="44">
        <f t="shared" si="28"/>
        <v>75812.650647976188</v>
      </c>
      <c r="AL40" s="22"/>
      <c r="AN40" s="44">
        <f t="shared" si="28"/>
        <v>87991.139090947705</v>
      </c>
      <c r="AO40" s="22"/>
      <c r="AQ40" s="44">
        <f t="shared" si="28"/>
        <v>92330.286793030391</v>
      </c>
      <c r="AR40" s="22"/>
      <c r="AT40" s="44">
        <f t="shared" si="28"/>
        <v>95356.334810660614</v>
      </c>
      <c r="AU40" s="22"/>
      <c r="AW40" s="44">
        <v>90591.314929917571</v>
      </c>
      <c r="AX40" s="22"/>
      <c r="AZ40" s="44">
        <v>91495.061717702338</v>
      </c>
      <c r="BA40" s="22"/>
      <c r="BC40" s="44">
        <v>86214.348158442706</v>
      </c>
      <c r="BD40" s="22"/>
      <c r="BF40" s="44">
        <v>79552.339583975699</v>
      </c>
      <c r="BG40" s="22"/>
      <c r="BI40" s="44">
        <v>73203.712777221779</v>
      </c>
      <c r="BJ40" s="22"/>
      <c r="BL40" s="44">
        <v>74510.16536676907</v>
      </c>
      <c r="BM40" s="22"/>
      <c r="BO40" s="44">
        <v>82207.772754734993</v>
      </c>
      <c r="BP40" s="22"/>
      <c r="BR40" s="44">
        <v>88336.670083230027</v>
      </c>
      <c r="BS40" s="22"/>
      <c r="BU40" s="44">
        <v>93739.83813266737</v>
      </c>
      <c r="BV40" s="22"/>
      <c r="BX40" s="44">
        <v>83564.347340945373</v>
      </c>
      <c r="BY40" s="22"/>
      <c r="CA40" s="44">
        <v>95171.550334274012</v>
      </c>
      <c r="CB40" s="22"/>
      <c r="CD40" s="44">
        <v>97781.588110387369</v>
      </c>
      <c r="CE40" s="22"/>
      <c r="CG40" s="44">
        <v>96595.666029384796</v>
      </c>
      <c r="CH40" s="22"/>
      <c r="CJ40" s="44">
        <v>84971.969867036678</v>
      </c>
      <c r="CK40" s="22"/>
      <c r="CM40" s="44">
        <v>80262.243874784457</v>
      </c>
    </row>
    <row r="41" spans="1:91" ht="18" customHeight="1">
      <c r="B41" s="22"/>
      <c r="H41" s="22"/>
      <c r="J41" s="10"/>
      <c r="K41" s="22"/>
      <c r="M41" s="10"/>
      <c r="N41" s="22"/>
      <c r="P41" s="10"/>
      <c r="Q41" s="22"/>
      <c r="S41" s="10"/>
      <c r="T41" s="22"/>
      <c r="V41" s="10"/>
      <c r="W41" s="22"/>
      <c r="Y41" s="10"/>
      <c r="Z41" s="22"/>
      <c r="AB41" s="10"/>
      <c r="AC41" s="22"/>
      <c r="AE41" s="10"/>
      <c r="AF41" s="22"/>
      <c r="AH41" s="10"/>
      <c r="AI41" s="22"/>
      <c r="AK41" s="10"/>
      <c r="AL41" s="22"/>
      <c r="AN41" s="10"/>
      <c r="AO41" s="22"/>
      <c r="AQ41" s="74">
        <v>0.25683665244502152</v>
      </c>
      <c r="AR41" s="22"/>
      <c r="AT41" s="10"/>
      <c r="AU41" s="22"/>
      <c r="AW41" s="10"/>
      <c r="AX41" s="22"/>
      <c r="AZ41" s="10"/>
      <c r="BA41" s="22"/>
      <c r="BC41" s="10"/>
      <c r="BD41" s="22"/>
      <c r="BF41" s="10"/>
      <c r="BG41" s="22"/>
      <c r="BI41" s="10"/>
      <c r="BJ41" s="22"/>
      <c r="BL41" s="10"/>
      <c r="BM41" s="22"/>
      <c r="BO41" s="10"/>
      <c r="BP41" s="22"/>
      <c r="BR41" s="10"/>
      <c r="BS41" s="22"/>
      <c r="BU41" s="10"/>
      <c r="BV41" s="22"/>
      <c r="BX41" s="10"/>
      <c r="BY41" s="22"/>
      <c r="CA41" s="10"/>
      <c r="CB41" s="22"/>
      <c r="CD41" s="74">
        <v>0.24170565914820438</v>
      </c>
      <c r="CE41" s="22"/>
      <c r="CG41" s="10"/>
      <c r="CH41" s="22"/>
      <c r="CJ41" s="10"/>
      <c r="CK41" s="22"/>
      <c r="CM41" s="10"/>
    </row>
    <row r="42" spans="1:91" ht="18" customHeight="1">
      <c r="A42" s="11"/>
      <c r="B42" s="20" t="s">
        <v>57</v>
      </c>
      <c r="H42" s="22"/>
      <c r="J42" s="10"/>
      <c r="K42" s="22"/>
      <c r="M42" s="10"/>
      <c r="N42" s="22"/>
      <c r="P42" s="10"/>
      <c r="Q42" s="22"/>
      <c r="S42" s="10"/>
      <c r="T42" s="22"/>
      <c r="V42" s="10"/>
      <c r="W42" s="22"/>
      <c r="Y42" s="10"/>
      <c r="Z42" s="22"/>
      <c r="AB42" s="10"/>
      <c r="AC42" s="22"/>
      <c r="AE42" s="10"/>
      <c r="AF42" s="22"/>
      <c r="AH42" s="10"/>
      <c r="AI42" s="22"/>
      <c r="AK42" s="10"/>
      <c r="AL42" s="22"/>
      <c r="AN42" s="10"/>
      <c r="AO42" s="22"/>
      <c r="AQ42" s="10"/>
      <c r="AR42" s="22"/>
      <c r="AT42" s="10"/>
      <c r="AU42" s="22"/>
      <c r="AW42" s="10"/>
      <c r="AX42" s="22"/>
      <c r="AZ42" s="10"/>
      <c r="BA42" s="22"/>
      <c r="BC42" s="10"/>
      <c r="BD42" s="22"/>
      <c r="BF42" s="10"/>
      <c r="BG42" s="22"/>
      <c r="BI42" s="10"/>
      <c r="BJ42" s="22"/>
      <c r="BL42" s="10"/>
      <c r="BM42" s="22"/>
      <c r="BO42" s="10"/>
      <c r="BP42" s="22"/>
      <c r="BR42" s="10"/>
      <c r="BS42" s="22"/>
      <c r="BU42" s="10"/>
      <c r="BV42" s="22"/>
      <c r="BX42" s="10"/>
      <c r="BY42" s="22"/>
      <c r="CA42" s="10"/>
      <c r="CB42" s="22"/>
      <c r="CD42" s="10"/>
      <c r="CE42" s="22"/>
      <c r="CG42" s="10"/>
      <c r="CH42" s="22"/>
      <c r="CJ42" s="10"/>
      <c r="CK42" s="22"/>
      <c r="CM42" s="10"/>
    </row>
    <row r="43" spans="1:91" ht="18" customHeight="1">
      <c r="A43" s="11"/>
      <c r="B43" s="20"/>
      <c r="H43" s="22"/>
      <c r="J43" s="10"/>
      <c r="K43" s="22"/>
      <c r="M43" s="10"/>
      <c r="N43" s="22"/>
      <c r="P43" s="10"/>
      <c r="Q43" s="22"/>
      <c r="S43" s="10"/>
      <c r="T43" s="22"/>
      <c r="V43" s="10"/>
      <c r="W43" s="22"/>
      <c r="Y43" s="10"/>
      <c r="Z43" s="22"/>
      <c r="AB43" s="10"/>
      <c r="AC43" s="22"/>
      <c r="AE43" s="10"/>
      <c r="AF43" s="22"/>
      <c r="AH43" s="10"/>
      <c r="AI43" s="22"/>
      <c r="AK43" s="10"/>
      <c r="AL43" s="22"/>
      <c r="AN43" s="10"/>
      <c r="AO43" s="22"/>
      <c r="AQ43" s="10"/>
      <c r="AR43" s="22"/>
      <c r="AT43" s="10"/>
      <c r="AU43" s="22"/>
      <c r="AW43" s="10"/>
      <c r="AX43" s="22"/>
      <c r="AZ43" s="10"/>
      <c r="BA43" s="22"/>
      <c r="BC43" s="10"/>
      <c r="BD43" s="22"/>
      <c r="BF43" s="10"/>
      <c r="BG43" s="22"/>
      <c r="BI43" s="10"/>
      <c r="BJ43" s="22"/>
      <c r="BL43" s="10"/>
      <c r="BM43" s="22"/>
      <c r="BO43" s="10"/>
      <c r="BP43" s="22"/>
      <c r="BR43" s="10"/>
      <c r="BS43" s="22"/>
      <c r="BU43" s="10"/>
      <c r="BV43" s="22"/>
      <c r="BX43" s="10"/>
      <c r="BY43" s="22"/>
      <c r="CA43" s="10"/>
      <c r="CB43" s="22"/>
      <c r="CD43" s="10"/>
      <c r="CE43" s="22"/>
      <c r="CG43" s="10"/>
      <c r="CH43" s="22"/>
      <c r="CJ43" s="10"/>
      <c r="CK43" s="22"/>
      <c r="CM43" s="10"/>
    </row>
    <row r="44" spans="1:91" ht="18" customHeight="1">
      <c r="B44" s="25" t="s">
        <v>58</v>
      </c>
      <c r="H44" s="22"/>
      <c r="J44" s="10"/>
      <c r="K44" s="22"/>
      <c r="M44" s="10"/>
      <c r="N44" s="22"/>
      <c r="P44" s="10"/>
      <c r="Q44" s="22"/>
      <c r="S44" s="10"/>
      <c r="T44" s="22"/>
      <c r="V44" s="10"/>
      <c r="W44" s="22"/>
      <c r="Y44" s="10"/>
      <c r="Z44" s="22"/>
      <c r="AB44" s="10"/>
      <c r="AC44" s="22"/>
      <c r="AE44" s="10"/>
      <c r="AF44" s="22"/>
      <c r="AH44" s="10"/>
      <c r="AI44" s="22"/>
      <c r="AK44" s="10"/>
      <c r="AL44" s="22"/>
      <c r="AN44" s="10"/>
      <c r="AO44" s="22"/>
      <c r="AQ44" s="10"/>
      <c r="AR44" s="22"/>
      <c r="AT44" s="10"/>
      <c r="AU44" s="22"/>
      <c r="AW44" s="10"/>
      <c r="AX44" s="22"/>
      <c r="AZ44" s="10"/>
      <c r="BA44" s="22"/>
      <c r="BC44" s="10"/>
      <c r="BD44" s="22"/>
      <c r="BF44" s="10"/>
      <c r="BG44" s="22"/>
      <c r="BI44" s="10"/>
      <c r="BJ44" s="22"/>
      <c r="BL44" s="10"/>
      <c r="BM44" s="22"/>
      <c r="BO44" s="10"/>
      <c r="BP44" s="22"/>
      <c r="BR44" s="10"/>
      <c r="BS44" s="22"/>
      <c r="BU44" s="10"/>
      <c r="BV44" s="22"/>
      <c r="BX44" s="10"/>
      <c r="BY44" s="22"/>
      <c r="CA44" s="10"/>
      <c r="CB44" s="22"/>
      <c r="CD44" s="10"/>
      <c r="CE44" s="22"/>
      <c r="CG44" s="10"/>
      <c r="CH44" s="22"/>
      <c r="CJ44" s="10"/>
      <c r="CK44" s="22"/>
      <c r="CM44" s="10"/>
    </row>
    <row r="45" spans="1:91" ht="18" customHeight="1">
      <c r="B45" s="2" t="s">
        <v>59</v>
      </c>
      <c r="C45" s="1">
        <v>2</v>
      </c>
      <c r="D45" s="1" t="s">
        <v>4</v>
      </c>
      <c r="E45" s="30" t="s">
        <v>11</v>
      </c>
      <c r="F45" s="1" t="s">
        <v>60</v>
      </c>
      <c r="G45" s="1" t="s">
        <v>61</v>
      </c>
      <c r="H45" s="41">
        <v>347.83980000000003</v>
      </c>
      <c r="I45" s="17">
        <f>J45*10^3/H45</f>
        <v>2256.13575096974</v>
      </c>
      <c r="J45" s="19">
        <v>784.77380839016416</v>
      </c>
      <c r="K45" s="41">
        <v>360.30374999999998</v>
      </c>
      <c r="L45" s="17">
        <f>M45*10^3/K45</f>
        <v>2389.1033380061099</v>
      </c>
      <c r="M45" s="19">
        <v>860.80289182111892</v>
      </c>
      <c r="N45" s="41">
        <v>390.18375000000003</v>
      </c>
      <c r="O45" s="17">
        <f>P45*10^3/N45</f>
        <v>2574.5736472643935</v>
      </c>
      <c r="P45" s="19">
        <v>1004.5568003407983</v>
      </c>
      <c r="Q45" s="41">
        <v>320.20125000000002</v>
      </c>
      <c r="R45" s="17">
        <f>S45*10^3/Q45</f>
        <v>2524.626399617126</v>
      </c>
      <c r="S45" s="19">
        <v>808.38852894040338</v>
      </c>
      <c r="T45" s="41">
        <v>279.9325</v>
      </c>
      <c r="U45" s="17">
        <f>V45*10^3/T45</f>
        <v>2815.2950504410474</v>
      </c>
      <c r="V45" s="19">
        <v>788.09258170758847</v>
      </c>
      <c r="W45" s="41">
        <v>293.8802</v>
      </c>
      <c r="X45" s="17">
        <f>Y45*10^3/W45</f>
        <v>2667.5408819818413</v>
      </c>
      <c r="Y45" s="19">
        <v>783.937447905</v>
      </c>
      <c r="Z45" s="41">
        <v>337.42495000000002</v>
      </c>
      <c r="AA45" s="17">
        <f>AB45*10^3/Z45</f>
        <v>2505.1834190032478</v>
      </c>
      <c r="AB45" s="19">
        <v>845.31138989800002</v>
      </c>
      <c r="AC45" s="41">
        <v>318.98124999999999</v>
      </c>
      <c r="AD45" s="17">
        <f>AE45*10^3/AC45</f>
        <v>2871.30851434136</v>
      </c>
      <c r="AE45" s="19">
        <v>915.89357904024996</v>
      </c>
      <c r="AF45" s="41">
        <v>327.52329999999995</v>
      </c>
      <c r="AG45" s="17">
        <f>AH45*10^3/AF45</f>
        <v>2942.9034459617069</v>
      </c>
      <c r="AH45" s="19">
        <v>963.86944820274982</v>
      </c>
      <c r="AI45" s="41">
        <v>268.5924</v>
      </c>
      <c r="AJ45" s="17">
        <f>AK45*10^3/AI45</f>
        <v>3055.1336595823263</v>
      </c>
      <c r="AK45" s="19">
        <v>820.585681948</v>
      </c>
      <c r="AL45" s="41">
        <v>379.04740000000004</v>
      </c>
      <c r="AM45" s="17">
        <f>AN45*10^3/AL45</f>
        <v>3195.7030112540015</v>
      </c>
      <c r="AN45" s="19">
        <v>1211.3229175880001</v>
      </c>
      <c r="AO45" s="41">
        <v>470.86119949294334</v>
      </c>
      <c r="AP45" s="17">
        <f>AQ45*10^3/AO45</f>
        <v>3479.39648922172</v>
      </c>
      <c r="AQ45" s="19">
        <v>1638.3128044264749</v>
      </c>
      <c r="AR45" s="41">
        <v>480.45716177371582</v>
      </c>
      <c r="AS45" s="17">
        <f>AT45*10^3/AR45</f>
        <v>3707.0033863146223</v>
      </c>
      <c r="AT45" s="19">
        <v>1781.0563256742769</v>
      </c>
      <c r="AU45" s="41">
        <v>347.83980000000003</v>
      </c>
      <c r="AV45" s="17">
        <v>2256.13575096974</v>
      </c>
      <c r="AW45" s="19">
        <v>784.77380839016416</v>
      </c>
      <c r="AX45" s="41">
        <v>360.30374999999998</v>
      </c>
      <c r="AY45" s="17">
        <v>2389.1033380061099</v>
      </c>
      <c r="AZ45" s="19">
        <v>860.80289182111892</v>
      </c>
      <c r="BA45" s="41">
        <v>390.18375000000003</v>
      </c>
      <c r="BB45" s="17">
        <v>2574.5736472643935</v>
      </c>
      <c r="BC45" s="19">
        <v>1004.5568003407983</v>
      </c>
      <c r="BD45" s="41">
        <v>320.20125000000002</v>
      </c>
      <c r="BE45" s="17">
        <v>2524.626399617126</v>
      </c>
      <c r="BF45" s="19">
        <v>808.38852894040338</v>
      </c>
      <c r="BG45" s="41">
        <v>279.9325</v>
      </c>
      <c r="BH45" s="17">
        <v>2815.2950504410474</v>
      </c>
      <c r="BI45" s="19">
        <v>788.09258170758847</v>
      </c>
      <c r="BJ45" s="41">
        <v>293.8802</v>
      </c>
      <c r="BK45" s="17">
        <v>2667.5408819818413</v>
      </c>
      <c r="BL45" s="19">
        <v>783.937447905</v>
      </c>
      <c r="BM45" s="41">
        <v>337.42495000000002</v>
      </c>
      <c r="BN45" s="17">
        <v>2505.1834190032478</v>
      </c>
      <c r="BO45" s="19">
        <v>845.31138989800002</v>
      </c>
      <c r="BP45" s="41">
        <v>318.98124999999999</v>
      </c>
      <c r="BQ45" s="17">
        <v>2871.30851434136</v>
      </c>
      <c r="BR45" s="19">
        <v>915.89357904024996</v>
      </c>
      <c r="BS45" s="41">
        <v>327.52329999999995</v>
      </c>
      <c r="BT45" s="17">
        <v>2942.9034459617069</v>
      </c>
      <c r="BU45" s="19">
        <v>963.86944820274982</v>
      </c>
      <c r="BV45" s="41">
        <v>268.5924</v>
      </c>
      <c r="BW45" s="17">
        <v>3055.1336595823263</v>
      </c>
      <c r="BX45" s="19">
        <v>820.585681948</v>
      </c>
      <c r="BY45" s="41">
        <v>379.04740000000004</v>
      </c>
      <c r="BZ45" s="17">
        <v>3215.1860627140563</v>
      </c>
      <c r="CA45" s="19">
        <v>1218.7079175880001</v>
      </c>
      <c r="CB45" s="41">
        <v>469.07684999999998</v>
      </c>
      <c r="CC45" s="17">
        <v>3435.4037298280655</v>
      </c>
      <c r="CD45" s="19">
        <v>1611.4683600659998</v>
      </c>
      <c r="CE45" s="41">
        <v>381.08097583289265</v>
      </c>
      <c r="CF45" s="17">
        <v>3267.9291109753663</v>
      </c>
      <c r="CG45" s="19">
        <v>1245.3456145632099</v>
      </c>
      <c r="CH45" s="41">
        <v>266.67180000000002</v>
      </c>
      <c r="CI45" s="17">
        <v>3964.0681018329337</v>
      </c>
      <c r="CJ45" s="19">
        <v>1057.1051760383718</v>
      </c>
      <c r="CK45" s="41">
        <v>267.47181539999997</v>
      </c>
      <c r="CL45" s="17">
        <v>3997.0984313507684</v>
      </c>
      <c r="CM45" s="19">
        <v>1069.1111737658821</v>
      </c>
    </row>
    <row r="46" spans="1:91" ht="18" customHeight="1">
      <c r="B46" s="2" t="s">
        <v>62</v>
      </c>
      <c r="C46" s="1">
        <v>2</v>
      </c>
      <c r="D46" s="1" t="s">
        <v>4</v>
      </c>
      <c r="E46" s="30" t="s">
        <v>11</v>
      </c>
      <c r="F46" s="1" t="s">
        <v>60</v>
      </c>
      <c r="G46" s="1" t="s">
        <v>63</v>
      </c>
      <c r="H46" s="41">
        <v>94.102000000000004</v>
      </c>
      <c r="I46" s="17">
        <f>J46*10^3/H46</f>
        <v>13083.658625746531</v>
      </c>
      <c r="J46" s="19">
        <v>1231.1984440000001</v>
      </c>
      <c r="K46" s="41">
        <v>83.714000000000013</v>
      </c>
      <c r="L46" s="17">
        <f>M46*10^3/K46</f>
        <v>12573.186181522804</v>
      </c>
      <c r="M46" s="19">
        <v>1052.5517080000002</v>
      </c>
      <c r="N46" s="41">
        <v>72.08</v>
      </c>
      <c r="O46" s="17">
        <f>P46*10^3/N46</f>
        <v>12297.962264150945</v>
      </c>
      <c r="P46" s="19">
        <v>886.43712000000016</v>
      </c>
      <c r="Q46" s="41">
        <v>87.065999999999988</v>
      </c>
      <c r="R46" s="17">
        <f>S46*10^3/Q46</f>
        <v>11772.949555509615</v>
      </c>
      <c r="S46" s="19">
        <v>1025.0236259999999</v>
      </c>
      <c r="T46" s="41">
        <v>93.361999999999995</v>
      </c>
      <c r="U46" s="17">
        <f>V46*10^3/T46</f>
        <v>10480.902058653415</v>
      </c>
      <c r="V46" s="19">
        <v>978.51797800000008</v>
      </c>
      <c r="W46" s="41">
        <v>109.863</v>
      </c>
      <c r="X46" s="17">
        <f>Y46*10^3/W46</f>
        <v>9593.6042798758444</v>
      </c>
      <c r="Y46" s="19">
        <v>1053.9821469999999</v>
      </c>
      <c r="Z46" s="41">
        <v>125.702</v>
      </c>
      <c r="AA46" s="17">
        <f>AB46*10^3/Z46</f>
        <v>9741.393979411625</v>
      </c>
      <c r="AB46" s="19">
        <v>1224.512706</v>
      </c>
      <c r="AC46" s="41">
        <v>164.22399999999996</v>
      </c>
      <c r="AD46" s="17">
        <f>AE46*10^3/AC46</f>
        <v>9677.3795912899477</v>
      </c>
      <c r="AE46" s="19">
        <v>1589.2579860000001</v>
      </c>
      <c r="AF46" s="41">
        <v>285.53800000000001</v>
      </c>
      <c r="AG46" s="17">
        <f>AH46*10^3/AF46</f>
        <v>10556.850517269153</v>
      </c>
      <c r="AH46" s="19">
        <v>3014.3819829999998</v>
      </c>
      <c r="AI46" s="41">
        <v>304.32349999999997</v>
      </c>
      <c r="AJ46" s="17">
        <f>AK46*10^3/AI46</f>
        <v>10761.313478913065</v>
      </c>
      <c r="AK46" s="19">
        <v>3274.9205824999999</v>
      </c>
      <c r="AL46" s="41">
        <v>396.29590000000002</v>
      </c>
      <c r="AM46" s="17">
        <f>AN46*10^3/AL46</f>
        <v>11554.891245909937</v>
      </c>
      <c r="AN46" s="19">
        <v>4579.1560257000001</v>
      </c>
      <c r="AO46" s="41">
        <v>493.09125000000006</v>
      </c>
      <c r="AP46" s="17">
        <f>AQ46*10^3/AO46</f>
        <v>12981.914032120068</v>
      </c>
      <c r="AQ46" s="19">
        <v>6401.2682174906258</v>
      </c>
      <c r="AR46" s="41">
        <v>503.14025178879547</v>
      </c>
      <c r="AS46" s="17">
        <f>AT46*10^3/AR46</f>
        <v>13831.134056434859</v>
      </c>
      <c r="AT46" s="19">
        <v>6959.0002716792187</v>
      </c>
      <c r="AU46" s="41">
        <v>94.102000000000004</v>
      </c>
      <c r="AV46" s="17">
        <v>13083.658625746531</v>
      </c>
      <c r="AW46" s="19">
        <v>1231.1984440000001</v>
      </c>
      <c r="AX46" s="41">
        <v>83.714000000000013</v>
      </c>
      <c r="AY46" s="17">
        <v>12573.186181522804</v>
      </c>
      <c r="AZ46" s="19">
        <v>1052.5517080000002</v>
      </c>
      <c r="BA46" s="41">
        <v>72.08</v>
      </c>
      <c r="BB46" s="17">
        <v>12297.962264150945</v>
      </c>
      <c r="BC46" s="19">
        <v>886.43712000000016</v>
      </c>
      <c r="BD46" s="41">
        <v>87.065999999999988</v>
      </c>
      <c r="BE46" s="17">
        <v>11772.949555509615</v>
      </c>
      <c r="BF46" s="19">
        <v>1025.0236259999999</v>
      </c>
      <c r="BG46" s="41">
        <v>93.361999999999995</v>
      </c>
      <c r="BH46" s="17">
        <v>10480.902058653415</v>
      </c>
      <c r="BI46" s="19">
        <v>978.51797800000008</v>
      </c>
      <c r="BJ46" s="41">
        <v>109.863</v>
      </c>
      <c r="BK46" s="17">
        <v>9593.6042798758444</v>
      </c>
      <c r="BL46" s="19">
        <v>1053.9821469999999</v>
      </c>
      <c r="BM46" s="41">
        <v>125.702</v>
      </c>
      <c r="BN46" s="17">
        <v>9741.393979411625</v>
      </c>
      <c r="BO46" s="19">
        <v>1224.512706</v>
      </c>
      <c r="BP46" s="41">
        <v>164.22399999999996</v>
      </c>
      <c r="BQ46" s="17">
        <v>9677.3795912899477</v>
      </c>
      <c r="BR46" s="19">
        <v>1589.2579860000001</v>
      </c>
      <c r="BS46" s="41">
        <v>285.53800000000001</v>
      </c>
      <c r="BT46" s="17">
        <v>10556.850517269153</v>
      </c>
      <c r="BU46" s="19">
        <v>3014.3819829999998</v>
      </c>
      <c r="BV46" s="41">
        <v>304.32349999999997</v>
      </c>
      <c r="BW46" s="17">
        <v>10761.313478913065</v>
      </c>
      <c r="BX46" s="19">
        <v>3274.9205824999999</v>
      </c>
      <c r="BY46" s="41">
        <v>396.29590000000002</v>
      </c>
      <c r="BZ46" s="17">
        <v>11554.891245909937</v>
      </c>
      <c r="CA46" s="19">
        <v>4579.1560257000001</v>
      </c>
      <c r="CB46" s="41">
        <v>502.18705000000006</v>
      </c>
      <c r="CC46" s="17">
        <v>12949.485605313796</v>
      </c>
      <c r="CD46" s="19">
        <v>6503.0639751500003</v>
      </c>
      <c r="CE46" s="41">
        <v>455.03514999999993</v>
      </c>
      <c r="CF46" s="17">
        <v>13693.650481288098</v>
      </c>
      <c r="CG46" s="19">
        <v>6231.0923008005002</v>
      </c>
      <c r="CH46" s="41">
        <v>340.49016619454568</v>
      </c>
      <c r="CI46" s="17">
        <v>13942.092951146926</v>
      </c>
      <c r="CJ46" s="19">
        <v>4747.1455460358202</v>
      </c>
      <c r="CK46" s="41">
        <v>341.51163669312928</v>
      </c>
      <c r="CL46" s="17">
        <v>14082.596970260496</v>
      </c>
      <c r="CM46" s="19">
        <v>4809.370740203366</v>
      </c>
    </row>
    <row r="47" spans="1:91" ht="18" customHeight="1">
      <c r="B47" s="2" t="s">
        <v>64</v>
      </c>
      <c r="C47" s="1">
        <v>2</v>
      </c>
      <c r="D47" s="1" t="s">
        <v>4</v>
      </c>
      <c r="E47" s="30" t="s">
        <v>11</v>
      </c>
      <c r="F47" s="1" t="s">
        <v>60</v>
      </c>
      <c r="G47" s="1" t="s">
        <v>63</v>
      </c>
      <c r="H47" s="41">
        <v>15.061</v>
      </c>
      <c r="I47" s="17">
        <f>J47*10^3/H47</f>
        <v>3411.9999999999995</v>
      </c>
      <c r="J47" s="19">
        <v>51.388131999999992</v>
      </c>
      <c r="K47" s="41">
        <v>18.323</v>
      </c>
      <c r="L47" s="17">
        <f>M47*10^3/K47</f>
        <v>3279</v>
      </c>
      <c r="M47" s="19">
        <v>60.081116999999999</v>
      </c>
      <c r="N47" s="41">
        <v>22.515999999999998</v>
      </c>
      <c r="O47" s="17">
        <f>P47*10^3/N47</f>
        <v>3194</v>
      </c>
      <c r="P47" s="19">
        <v>71.91610399999999</v>
      </c>
      <c r="Q47" s="41">
        <v>25.388999999999999</v>
      </c>
      <c r="R47" s="17">
        <f>S47*10^3/Q47</f>
        <v>2629.9999999999995</v>
      </c>
      <c r="S47" s="19">
        <v>66.77306999999999</v>
      </c>
      <c r="T47" s="41">
        <v>24.4</v>
      </c>
      <c r="U47" s="17">
        <f>V47*10^3/T47</f>
        <v>2700</v>
      </c>
      <c r="V47" s="19">
        <v>65.88</v>
      </c>
      <c r="W47" s="41">
        <v>32.301000000000002</v>
      </c>
      <c r="X47" s="17">
        <f>Y47*10^3/W47</f>
        <v>2685</v>
      </c>
      <c r="Y47" s="19">
        <v>86.728185000000011</v>
      </c>
      <c r="Z47" s="41">
        <v>65.86</v>
      </c>
      <c r="AA47" s="17">
        <f>AB47*10^3/Z47</f>
        <v>2710</v>
      </c>
      <c r="AB47" s="19">
        <v>178.48060000000001</v>
      </c>
      <c r="AC47" s="41">
        <v>38.479999999999997</v>
      </c>
      <c r="AD47" s="17">
        <f>AE47*10^3/AC47</f>
        <v>2940</v>
      </c>
      <c r="AE47" s="19">
        <v>113.13119999999999</v>
      </c>
      <c r="AF47" s="41">
        <v>39.78</v>
      </c>
      <c r="AG47" s="17">
        <f>AH47*10^3/AF47</f>
        <v>3169.9999999999995</v>
      </c>
      <c r="AH47" s="19">
        <v>126.1026</v>
      </c>
      <c r="AI47" s="41">
        <v>60.676000000000002</v>
      </c>
      <c r="AJ47" s="17">
        <f>AK47*10^3/AI47</f>
        <v>3280</v>
      </c>
      <c r="AK47" s="19">
        <v>199.01728</v>
      </c>
      <c r="AL47" s="41">
        <v>91.875150000000005</v>
      </c>
      <c r="AM47" s="17">
        <f>AN47*10^3/AL47</f>
        <v>3450</v>
      </c>
      <c r="AN47" s="19">
        <v>316.9692675</v>
      </c>
      <c r="AO47" s="41">
        <v>106.03124999999999</v>
      </c>
      <c r="AP47" s="17">
        <f>AQ47*10^3/AO47</f>
        <v>3726</v>
      </c>
      <c r="AQ47" s="19">
        <v>395.07243749999992</v>
      </c>
      <c r="AR47" s="41">
        <v>108.19212432279159</v>
      </c>
      <c r="AS47" s="17">
        <f>AT47*10^3/AR47</f>
        <v>3969.7386199575817</v>
      </c>
      <c r="AT47" s="19">
        <v>429.49445429943773</v>
      </c>
      <c r="AU47" s="41">
        <v>15.061</v>
      </c>
      <c r="AV47" s="17">
        <v>3411.9999999999995</v>
      </c>
      <c r="AW47" s="19">
        <v>51.388131999999992</v>
      </c>
      <c r="AX47" s="41">
        <v>18.323</v>
      </c>
      <c r="AY47" s="17">
        <v>3279</v>
      </c>
      <c r="AZ47" s="19">
        <v>60.081116999999999</v>
      </c>
      <c r="BA47" s="41">
        <v>22.515999999999998</v>
      </c>
      <c r="BB47" s="17">
        <v>3194</v>
      </c>
      <c r="BC47" s="19">
        <v>71.91610399999999</v>
      </c>
      <c r="BD47" s="41">
        <v>25.388999999999999</v>
      </c>
      <c r="BE47" s="17">
        <v>2629.9999999999995</v>
      </c>
      <c r="BF47" s="19">
        <v>66.77306999999999</v>
      </c>
      <c r="BG47" s="41">
        <v>24.4</v>
      </c>
      <c r="BH47" s="17">
        <v>2700</v>
      </c>
      <c r="BI47" s="19">
        <v>65.88</v>
      </c>
      <c r="BJ47" s="41">
        <v>32.301000000000002</v>
      </c>
      <c r="BK47" s="17">
        <v>2685</v>
      </c>
      <c r="BL47" s="19">
        <v>86.728185000000011</v>
      </c>
      <c r="BM47" s="41">
        <v>65.86</v>
      </c>
      <c r="BN47" s="17">
        <v>2710</v>
      </c>
      <c r="BO47" s="19">
        <v>178.48060000000001</v>
      </c>
      <c r="BP47" s="41">
        <v>38.479999999999997</v>
      </c>
      <c r="BQ47" s="17">
        <v>2940</v>
      </c>
      <c r="BR47" s="19">
        <v>113.13119999999999</v>
      </c>
      <c r="BS47" s="41">
        <v>39.78</v>
      </c>
      <c r="BT47" s="17">
        <v>3169.9999999999995</v>
      </c>
      <c r="BU47" s="19">
        <v>126.1026</v>
      </c>
      <c r="BV47" s="41">
        <v>60.676000000000002</v>
      </c>
      <c r="BW47" s="17">
        <v>3280</v>
      </c>
      <c r="BX47" s="19">
        <v>199.01728</v>
      </c>
      <c r="BY47" s="41">
        <v>91.875</v>
      </c>
      <c r="BZ47" s="17">
        <v>3449.9999999999995</v>
      </c>
      <c r="CA47" s="19">
        <v>316.96874999999994</v>
      </c>
      <c r="CB47" s="41">
        <v>108.291</v>
      </c>
      <c r="CC47" s="17">
        <v>3710</v>
      </c>
      <c r="CD47" s="19">
        <v>401.75961000000001</v>
      </c>
      <c r="CE47" s="41">
        <v>115.20699999999999</v>
      </c>
      <c r="CF47" s="17">
        <v>3895.4999999999995</v>
      </c>
      <c r="CG47" s="19">
        <v>448.78886849999992</v>
      </c>
      <c r="CH47" s="41">
        <v>99.156660479177248</v>
      </c>
      <c r="CI47" s="17">
        <v>3969.755622188904</v>
      </c>
      <c r="CJ47" s="19">
        <v>393.62771041469023</v>
      </c>
      <c r="CK47" s="41">
        <v>99.454130460614763</v>
      </c>
      <c r="CL47" s="17">
        <v>4009.7615683385002</v>
      </c>
      <c r="CM47" s="19">
        <v>398.78735013349643</v>
      </c>
    </row>
    <row r="48" spans="1:91" ht="18" customHeight="1">
      <c r="B48" s="2" t="s">
        <v>65</v>
      </c>
      <c r="C48" s="1">
        <v>2</v>
      </c>
      <c r="D48" s="1" t="s">
        <v>4</v>
      </c>
      <c r="E48" s="30" t="s">
        <v>11</v>
      </c>
      <c r="F48" s="1" t="s">
        <v>66</v>
      </c>
      <c r="G48" s="1" t="s">
        <v>61</v>
      </c>
      <c r="H48" s="41">
        <v>119.01799999999999</v>
      </c>
      <c r="I48" s="17">
        <f>J48*10^3/H48</f>
        <v>1495.3208056764522</v>
      </c>
      <c r="J48" s="19">
        <v>177.97009164999997</v>
      </c>
      <c r="K48" s="41">
        <v>95.292000000000002</v>
      </c>
      <c r="L48" s="17">
        <f>M48*10^3/K48</f>
        <v>1390.2617727616173</v>
      </c>
      <c r="M48" s="19">
        <v>132.48082485000003</v>
      </c>
      <c r="N48" s="41">
        <v>65.501999999999995</v>
      </c>
      <c r="O48" s="17">
        <f>P48*10^3/N48</f>
        <v>1301.0819712375198</v>
      </c>
      <c r="P48" s="19">
        <v>85.223471280000012</v>
      </c>
      <c r="Q48" s="41">
        <v>50.753999999999998</v>
      </c>
      <c r="R48" s="17">
        <f>S48*10^3/Q48</f>
        <v>1261.7972736139025</v>
      </c>
      <c r="S48" s="19">
        <v>64.041258825</v>
      </c>
      <c r="T48" s="41">
        <v>43.31</v>
      </c>
      <c r="U48" s="17">
        <f>V48*10^3/T48</f>
        <v>1237.9855723851301</v>
      </c>
      <c r="V48" s="19">
        <v>53.617155139999987</v>
      </c>
      <c r="W48" s="41">
        <v>46.096000000000004</v>
      </c>
      <c r="X48" s="17">
        <f>Y48*10^3/W48</f>
        <v>1283.9861753731341</v>
      </c>
      <c r="Y48" s="19">
        <v>59.186626739999994</v>
      </c>
      <c r="Z48" s="41">
        <v>64.290999999999997</v>
      </c>
      <c r="AA48" s="17">
        <f>AB48*10^3/Z48</f>
        <v>1196.3824714190166</v>
      </c>
      <c r="AB48" s="19">
        <v>76.91662547</v>
      </c>
      <c r="AC48" s="41">
        <v>93.10799999999999</v>
      </c>
      <c r="AD48" s="17">
        <f>AE48*10^3/AC48</f>
        <v>1239.0002126562702</v>
      </c>
      <c r="AE48" s="19">
        <v>115.36083179999999</v>
      </c>
      <c r="AF48" s="41">
        <v>89.91</v>
      </c>
      <c r="AG48" s="17">
        <f>AH48*10^3/AF48</f>
        <v>994.81144622400188</v>
      </c>
      <c r="AH48" s="19">
        <v>89.443497129999997</v>
      </c>
      <c r="AI48" s="41">
        <v>105.89499999999998</v>
      </c>
      <c r="AJ48" s="17">
        <f>AK48*10^3/AI48</f>
        <v>1046.0988864441194</v>
      </c>
      <c r="AK48" s="19">
        <v>110.77664158</v>
      </c>
      <c r="AL48" s="41">
        <v>115.72205659625348</v>
      </c>
      <c r="AM48" s="17">
        <f>AN48*10^3/AL48</f>
        <v>1169.863016748719</v>
      </c>
      <c r="AN48" s="19">
        <v>135.37895423405908</v>
      </c>
      <c r="AO48" s="41">
        <v>120.35577190949789</v>
      </c>
      <c r="AP48" s="17">
        <f>AQ48*10^3/AO48</f>
        <v>1400.4182365231513</v>
      </c>
      <c r="AQ48" s="19">
        <v>168.54841785288164</v>
      </c>
      <c r="AR48" s="41">
        <v>122.80857424012208</v>
      </c>
      <c r="AS48" s="17">
        <f>AT48*10^3/AR48</f>
        <v>1492.0274711805805</v>
      </c>
      <c r="AT48" s="19">
        <v>183.23376646278194</v>
      </c>
      <c r="AU48" s="41">
        <v>119.01799999999999</v>
      </c>
      <c r="AV48" s="17">
        <v>1495.3208056764522</v>
      </c>
      <c r="AW48" s="19">
        <v>177.97009164999997</v>
      </c>
      <c r="AX48" s="41">
        <v>95.292000000000002</v>
      </c>
      <c r="AY48" s="17">
        <v>1390.2617727616173</v>
      </c>
      <c r="AZ48" s="19">
        <v>132.48082485000003</v>
      </c>
      <c r="BA48" s="41">
        <v>65.501999999999995</v>
      </c>
      <c r="BB48" s="17">
        <v>1301.0819712375198</v>
      </c>
      <c r="BC48" s="19">
        <v>85.223471280000012</v>
      </c>
      <c r="BD48" s="41">
        <v>50.753999999999998</v>
      </c>
      <c r="BE48" s="17">
        <v>1261.7972736139025</v>
      </c>
      <c r="BF48" s="19">
        <v>64.041258825</v>
      </c>
      <c r="BG48" s="41">
        <v>44.474000000000004</v>
      </c>
      <c r="BH48" s="17">
        <v>1238.4978859558391</v>
      </c>
      <c r="BI48" s="19">
        <v>55.080954979999994</v>
      </c>
      <c r="BJ48" s="41">
        <v>46.356000000000002</v>
      </c>
      <c r="BK48" s="17">
        <v>1287.9918659936145</v>
      </c>
      <c r="BL48" s="19">
        <v>59.706150939999993</v>
      </c>
      <c r="BM48" s="41">
        <v>64.86</v>
      </c>
      <c r="BN48" s="17">
        <v>1195.2624777212459</v>
      </c>
      <c r="BO48" s="19">
        <v>77.524724305000007</v>
      </c>
      <c r="BP48" s="41">
        <v>93.698999999999984</v>
      </c>
      <c r="BQ48" s="17">
        <v>1235.0914015624501</v>
      </c>
      <c r="BR48" s="19">
        <v>115.72682923499998</v>
      </c>
      <c r="BS48" s="41">
        <v>90.28</v>
      </c>
      <c r="BT48" s="17">
        <v>993.05189111652658</v>
      </c>
      <c r="BU48" s="19">
        <v>89.652724730000017</v>
      </c>
      <c r="BV48" s="41">
        <v>107.01499999999999</v>
      </c>
      <c r="BW48" s="17">
        <v>1043.8291751623603</v>
      </c>
      <c r="BX48" s="19">
        <v>111.70537917999999</v>
      </c>
      <c r="BY48" s="41">
        <v>116.73299999999999</v>
      </c>
      <c r="BZ48" s="17">
        <v>1165.0674332363205</v>
      </c>
      <c r="CA48" s="19">
        <v>136.00181668397539</v>
      </c>
      <c r="CB48" s="41">
        <v>141.446</v>
      </c>
      <c r="CC48" s="17">
        <v>1267.2244218873539</v>
      </c>
      <c r="CD48" s="19">
        <v>179.24382557827866</v>
      </c>
      <c r="CE48" s="41">
        <v>142.87800000000001</v>
      </c>
      <c r="CF48" s="17">
        <v>1317.519353806721</v>
      </c>
      <c r="CG48" s="19">
        <v>188.24453023319671</v>
      </c>
      <c r="CH48" s="41">
        <v>91.376708141422839</v>
      </c>
      <c r="CI48" s="17">
        <v>655.73330555246309</v>
      </c>
      <c r="CJ48" s="19">
        <v>59.918750880077859</v>
      </c>
      <c r="CK48" s="41">
        <v>91.650838265847099</v>
      </c>
      <c r="CL48" s="17">
        <v>662.341579160994</v>
      </c>
      <c r="CM48" s="19">
        <v>60.70416094843003</v>
      </c>
    </row>
    <row r="49" spans="2:91" ht="18" customHeight="1">
      <c r="B49" s="88" t="s">
        <v>67</v>
      </c>
      <c r="C49" s="1">
        <v>2</v>
      </c>
      <c r="D49" s="1" t="s">
        <v>4</v>
      </c>
      <c r="E49" s="30" t="s">
        <v>11</v>
      </c>
      <c r="F49" s="1" t="s">
        <v>60</v>
      </c>
      <c r="G49" s="1" t="s">
        <v>68</v>
      </c>
      <c r="H49" s="41">
        <v>194</v>
      </c>
      <c r="I49" s="17">
        <f>J49*10^3/H49</f>
        <v>5008.5309278350514</v>
      </c>
      <c r="J49" s="19">
        <v>971.65499999999997</v>
      </c>
      <c r="K49" s="41">
        <v>213</v>
      </c>
      <c r="L49" s="17">
        <f>M49*10^3/K49</f>
        <v>4792.3943661971834</v>
      </c>
      <c r="M49" s="19">
        <v>1020.7800000000001</v>
      </c>
      <c r="N49" s="41">
        <v>223</v>
      </c>
      <c r="O49" s="17">
        <f>P49*10^3/N49</f>
        <v>4016.0986547085204</v>
      </c>
      <c r="P49" s="19">
        <v>895.59</v>
      </c>
      <c r="Q49" s="41">
        <v>237</v>
      </c>
      <c r="R49" s="17">
        <f>S49*10^3/Q49</f>
        <v>3970.7172995780597</v>
      </c>
      <c r="S49" s="19">
        <v>941.06000000000006</v>
      </c>
      <c r="T49" s="41">
        <v>291</v>
      </c>
      <c r="U49" s="17">
        <f>V49*10^3/T49</f>
        <v>4122.1134020618547</v>
      </c>
      <c r="V49" s="19">
        <v>1199.5349999999999</v>
      </c>
      <c r="W49" s="41">
        <v>342</v>
      </c>
      <c r="X49" s="17">
        <f>Y49*10^3/W49</f>
        <v>4364.9853801169584</v>
      </c>
      <c r="Y49" s="19">
        <v>1492.8249999999998</v>
      </c>
      <c r="Z49" s="41">
        <v>350</v>
      </c>
      <c r="AA49" s="17">
        <f>AB49*10^3/Z49</f>
        <v>4367.7</v>
      </c>
      <c r="AB49" s="19">
        <v>1528.6949999999999</v>
      </c>
      <c r="AC49" s="41">
        <v>380</v>
      </c>
      <c r="AD49" s="17">
        <f>AE49*10^3/AC49</f>
        <v>4036.7631578947362</v>
      </c>
      <c r="AE49" s="19">
        <v>1533.9699999999998</v>
      </c>
      <c r="AF49" s="41">
        <v>339</v>
      </c>
      <c r="AG49" s="17">
        <f>AH49*10^3/AF49</f>
        <v>3936.7994100294977</v>
      </c>
      <c r="AH49" s="19">
        <v>1334.5749999999998</v>
      </c>
      <c r="AI49" s="41">
        <v>327</v>
      </c>
      <c r="AJ49" s="17">
        <f>AK49*10^3/AI49</f>
        <v>4103.8532110091746</v>
      </c>
      <c r="AK49" s="19">
        <v>1341.9600000000003</v>
      </c>
      <c r="AL49" s="41">
        <v>441</v>
      </c>
      <c r="AM49" s="17">
        <f>AN49*10^3/AL49</f>
        <v>4153.0158730158728</v>
      </c>
      <c r="AN49" s="19">
        <v>1831.4799999999998</v>
      </c>
      <c r="AO49" s="41">
        <v>308.14353312302842</v>
      </c>
      <c r="AP49" s="17">
        <f>AQ49*10^3/AO49</f>
        <v>4552.306773830046</v>
      </c>
      <c r="AQ49" s="19">
        <v>1402.7638931478853</v>
      </c>
      <c r="AR49" s="41">
        <v>314.42337466464784</v>
      </c>
      <c r="AS49" s="17">
        <f>AT49*10^3/AR49</f>
        <v>4850.0987681072547</v>
      </c>
      <c r="AT49" s="19">
        <v>1524.9844221251344</v>
      </c>
      <c r="AU49" s="42"/>
      <c r="AV49" s="17"/>
      <c r="AW49" s="15"/>
      <c r="AX49" s="42"/>
      <c r="AY49" s="17"/>
      <c r="AZ49" s="15"/>
      <c r="BA49" s="42"/>
      <c r="BB49" s="17"/>
      <c r="BC49" s="15"/>
      <c r="BD49" s="42"/>
      <c r="BE49" s="17"/>
      <c r="BF49" s="15"/>
      <c r="BG49" s="42"/>
      <c r="BH49" s="17"/>
      <c r="BI49" s="15"/>
      <c r="BJ49" s="42"/>
      <c r="BK49" s="17"/>
      <c r="BL49" s="15"/>
      <c r="BM49" s="42"/>
      <c r="BN49" s="17"/>
      <c r="BO49" s="15"/>
      <c r="BP49" s="42"/>
      <c r="BQ49" s="17"/>
      <c r="BR49" s="15"/>
      <c r="BS49" s="42"/>
      <c r="BT49" s="17"/>
      <c r="BU49" s="15"/>
      <c r="BV49" s="42"/>
      <c r="BW49" s="17"/>
      <c r="BX49" s="15"/>
      <c r="BY49" s="42"/>
      <c r="BZ49" s="17"/>
      <c r="CA49" s="15"/>
      <c r="CB49" s="42"/>
      <c r="CC49" s="17"/>
      <c r="CD49" s="15"/>
      <c r="CE49" s="42"/>
      <c r="CF49" s="17"/>
      <c r="CG49" s="15"/>
      <c r="CH49" s="42"/>
      <c r="CI49" s="17"/>
      <c r="CJ49" s="15"/>
      <c r="CK49" s="42"/>
      <c r="CL49" s="17"/>
      <c r="CM49" s="15"/>
    </row>
    <row r="50" spans="2:91" ht="18" customHeight="1">
      <c r="B50" s="2"/>
      <c r="E50" s="50"/>
      <c r="H50" s="42"/>
      <c r="I50" s="17"/>
      <c r="J50" s="15"/>
      <c r="K50" s="42"/>
      <c r="L50" s="17"/>
      <c r="M50" s="15"/>
      <c r="N50" s="42"/>
      <c r="O50" s="17"/>
      <c r="P50" s="15"/>
      <c r="Q50" s="42"/>
      <c r="R50" s="17"/>
      <c r="S50" s="15"/>
      <c r="T50" s="42"/>
      <c r="U50" s="17"/>
      <c r="V50" s="15"/>
      <c r="W50" s="42"/>
      <c r="X50" s="17"/>
      <c r="Y50" s="15"/>
      <c r="Z50" s="42"/>
      <c r="AA50" s="17"/>
      <c r="AB50" s="15"/>
      <c r="AC50" s="42"/>
      <c r="AD50" s="17"/>
      <c r="AE50" s="15"/>
      <c r="AF50" s="42"/>
      <c r="AG50" s="17"/>
      <c r="AH50" s="15"/>
      <c r="AI50" s="42"/>
      <c r="AJ50" s="17"/>
      <c r="AK50" s="15"/>
      <c r="AL50" s="42"/>
      <c r="AM50" s="17"/>
      <c r="AN50" s="15"/>
      <c r="AO50" s="42"/>
      <c r="AP50" s="17"/>
      <c r="AQ50" s="15"/>
      <c r="AR50" s="42"/>
      <c r="AS50" s="17"/>
      <c r="AT50" s="15"/>
      <c r="AU50" s="42"/>
      <c r="AV50" s="17"/>
      <c r="AW50" s="15"/>
      <c r="AX50" s="42"/>
      <c r="AY50" s="17"/>
      <c r="AZ50" s="15"/>
      <c r="BA50" s="42"/>
      <c r="BB50" s="17"/>
      <c r="BC50" s="15"/>
      <c r="BD50" s="42"/>
      <c r="BE50" s="17"/>
      <c r="BF50" s="15"/>
      <c r="BG50" s="42"/>
      <c r="BH50" s="17"/>
      <c r="BI50" s="15"/>
      <c r="BJ50" s="42"/>
      <c r="BK50" s="17"/>
      <c r="BL50" s="15"/>
      <c r="BM50" s="42"/>
      <c r="BN50" s="17"/>
      <c r="BO50" s="15"/>
      <c r="BP50" s="42"/>
      <c r="BQ50" s="17"/>
      <c r="BR50" s="15"/>
      <c r="BS50" s="42"/>
      <c r="BT50" s="17"/>
      <c r="BU50" s="15"/>
      <c r="BV50" s="42"/>
      <c r="BW50" s="17"/>
      <c r="BX50" s="15"/>
      <c r="BY50" s="42"/>
      <c r="BZ50" s="17"/>
      <c r="CA50" s="15"/>
      <c r="CB50" s="42"/>
      <c r="CC50" s="17"/>
      <c r="CD50" s="15"/>
      <c r="CE50" s="42"/>
      <c r="CF50" s="17"/>
      <c r="CG50" s="15"/>
      <c r="CH50" s="42"/>
      <c r="CI50" s="17"/>
      <c r="CJ50" s="15"/>
      <c r="CK50" s="42"/>
      <c r="CL50" s="17"/>
      <c r="CM50" s="15"/>
    </row>
    <row r="51" spans="2:91" ht="18" customHeight="1">
      <c r="B51" s="25" t="s">
        <v>69</v>
      </c>
      <c r="H51" s="22"/>
      <c r="J51" s="10"/>
      <c r="K51" s="22"/>
      <c r="M51" s="10"/>
      <c r="N51" s="22"/>
      <c r="P51" s="10"/>
      <c r="Q51" s="22"/>
      <c r="S51" s="10"/>
      <c r="T51" s="22"/>
      <c r="V51" s="10"/>
      <c r="W51" s="22"/>
      <c r="Y51" s="10"/>
      <c r="Z51" s="22"/>
      <c r="AB51" s="10"/>
      <c r="AC51" s="22"/>
      <c r="AE51" s="10"/>
      <c r="AF51" s="22"/>
      <c r="AH51" s="10"/>
      <c r="AI51" s="22"/>
      <c r="AK51" s="10"/>
      <c r="AL51" s="22"/>
      <c r="AN51" s="10"/>
      <c r="AO51" s="22"/>
      <c r="AQ51" s="10"/>
      <c r="AR51" s="22"/>
      <c r="AT51" s="10"/>
      <c r="AU51" s="22"/>
      <c r="AW51" s="10"/>
      <c r="AX51" s="22"/>
      <c r="AZ51" s="10"/>
      <c r="BA51" s="22"/>
      <c r="BC51" s="10"/>
      <c r="BD51" s="22"/>
      <c r="BF51" s="10"/>
      <c r="BG51" s="22"/>
      <c r="BI51" s="10"/>
      <c r="BJ51" s="22"/>
      <c r="BL51" s="10"/>
      <c r="BM51" s="22"/>
      <c r="BO51" s="10"/>
      <c r="BP51" s="22"/>
      <c r="BR51" s="10"/>
      <c r="BS51" s="22"/>
      <c r="BU51" s="10"/>
      <c r="BV51" s="22"/>
      <c r="BX51" s="10"/>
      <c r="BY51" s="22"/>
      <c r="CA51" s="10"/>
      <c r="CB51" s="22"/>
      <c r="CD51" s="10"/>
      <c r="CE51" s="22"/>
      <c r="CG51" s="10"/>
      <c r="CH51" s="22"/>
      <c r="CJ51" s="10"/>
      <c r="CK51" s="22"/>
      <c r="CM51" s="10"/>
    </row>
    <row r="52" spans="2:91" ht="18" customHeight="1">
      <c r="B52" s="2" t="s">
        <v>70</v>
      </c>
      <c r="C52" s="1">
        <v>2</v>
      </c>
      <c r="D52" s="1" t="s">
        <v>4</v>
      </c>
      <c r="E52" s="30" t="s">
        <v>11</v>
      </c>
      <c r="F52" s="1" t="s">
        <v>71</v>
      </c>
      <c r="G52" s="1" t="s">
        <v>72</v>
      </c>
      <c r="H52" s="41">
        <v>371</v>
      </c>
      <c r="I52" s="17">
        <f>J52*10^3/H52</f>
        <v>8595.2836082449903</v>
      </c>
      <c r="J52" s="19">
        <v>3188.8502186588917</v>
      </c>
      <c r="K52" s="41">
        <v>379</v>
      </c>
      <c r="L52" s="17">
        <f>M52*10^3/K52</f>
        <v>8626.3586771775917</v>
      </c>
      <c r="M52" s="19">
        <v>3269.3899386503072</v>
      </c>
      <c r="N52" s="41">
        <v>388</v>
      </c>
      <c r="O52" s="17">
        <f>P52*10^3/N52</f>
        <v>8586.7923647107145</v>
      </c>
      <c r="P52" s="19">
        <v>3331.6754375077571</v>
      </c>
      <c r="Q52" s="41">
        <v>442</v>
      </c>
      <c r="R52" s="17">
        <f>S52*10^3/Q52</f>
        <v>9002.6400374473378</v>
      </c>
      <c r="S52" s="19">
        <v>3979.1668965517238</v>
      </c>
      <c r="T52" s="41">
        <v>624</v>
      </c>
      <c r="U52" s="17">
        <f>V52*10^3/T52</f>
        <v>5834.9455862078057</v>
      </c>
      <c r="V52" s="19">
        <v>3641.0060457936706</v>
      </c>
      <c r="W52" s="41">
        <v>699</v>
      </c>
      <c r="X52" s="17">
        <f>Y52*10^3/W52</f>
        <v>5870.1860463059402</v>
      </c>
      <c r="Y52" s="19">
        <v>4103.2600463678518</v>
      </c>
      <c r="Z52" s="41">
        <v>726</v>
      </c>
      <c r="AA52" s="17">
        <f>AB52*10^3/Z52</f>
        <v>5716.5350177265445</v>
      </c>
      <c r="AB52" s="19">
        <v>4150.2044228694713</v>
      </c>
      <c r="AC52" s="41">
        <v>623</v>
      </c>
      <c r="AD52" s="17">
        <f>AE52*10^3/AC52</f>
        <v>6003.5408769821606</v>
      </c>
      <c r="AE52" s="19">
        <v>3740.2059663598857</v>
      </c>
      <c r="AF52" s="41">
        <v>416</v>
      </c>
      <c r="AG52" s="17">
        <f>AH52*10^3/AF52</f>
        <v>5628.3826838447585</v>
      </c>
      <c r="AH52" s="19">
        <v>2341.4071964794198</v>
      </c>
      <c r="AI52" s="41">
        <v>238</v>
      </c>
      <c r="AJ52" s="17">
        <f>AK52*10^3/AI52</f>
        <v>5699.9313904433693</v>
      </c>
      <c r="AK52" s="19">
        <v>1356.583670925522</v>
      </c>
      <c r="AL52" s="41">
        <v>135</v>
      </c>
      <c r="AM52" s="17">
        <f>AN52*10^3/AL52</f>
        <v>5940.4308999767609</v>
      </c>
      <c r="AN52" s="19">
        <v>801.95817149686275</v>
      </c>
      <c r="AO52" s="41">
        <v>141.53906249999997</v>
      </c>
      <c r="AP52" s="17">
        <f>AQ52*10^3/AO52</f>
        <v>6415.3086562894096</v>
      </c>
      <c r="AQ52" s="19">
        <v>908.01677285933761</v>
      </c>
      <c r="AR52" s="41">
        <v>144.42357179163093</v>
      </c>
      <c r="AS52" s="17">
        <f>AT52*10^3/AR52</f>
        <v>6834.9700836876673</v>
      </c>
      <c r="AT52" s="19">
        <v>987.13079257511549</v>
      </c>
      <c r="AU52" s="41">
        <v>267</v>
      </c>
      <c r="AV52" s="17">
        <v>11943.259245913452</v>
      </c>
      <c r="AW52" s="19">
        <v>3188.8502186588917</v>
      </c>
      <c r="AX52" s="41">
        <v>261</v>
      </c>
      <c r="AY52" s="17">
        <v>12526.398232376656</v>
      </c>
      <c r="AZ52" s="19">
        <v>3269.3899386503072</v>
      </c>
      <c r="BA52" s="41">
        <v>256</v>
      </c>
      <c r="BB52" s="17">
        <v>13014.357177764676</v>
      </c>
      <c r="BC52" s="19">
        <v>3331.6754375077571</v>
      </c>
      <c r="BD52" s="41">
        <v>297</v>
      </c>
      <c r="BE52" s="17">
        <v>13397.868338557992</v>
      </c>
      <c r="BF52" s="19">
        <v>3979.1668965517238</v>
      </c>
      <c r="BG52" s="41">
        <v>370</v>
      </c>
      <c r="BH52" s="17">
        <v>9840.5568805234343</v>
      </c>
      <c r="BI52" s="19">
        <v>3641.0060457936706</v>
      </c>
      <c r="BJ52" s="41">
        <v>397</v>
      </c>
      <c r="BK52" s="17">
        <v>10335.667623092826</v>
      </c>
      <c r="BL52" s="19">
        <v>4103.2600463678518</v>
      </c>
      <c r="BM52" s="41">
        <v>397</v>
      </c>
      <c r="BN52" s="17">
        <v>10453.915422845015</v>
      </c>
      <c r="BO52" s="19">
        <v>4150.2044228694713</v>
      </c>
      <c r="BP52" s="41">
        <v>344</v>
      </c>
      <c r="BQ52" s="17">
        <v>10872.691762674087</v>
      </c>
      <c r="BR52" s="19">
        <v>3740.2059663598857</v>
      </c>
      <c r="BS52" s="41">
        <v>231</v>
      </c>
      <c r="BT52" s="17">
        <v>10135.961889521297</v>
      </c>
      <c r="BU52" s="19">
        <v>2341.4071964794198</v>
      </c>
      <c r="BV52" s="41">
        <v>191</v>
      </c>
      <c r="BW52" s="17">
        <v>7102.5323085105865</v>
      </c>
      <c r="BX52" s="19">
        <v>1356.583670925522</v>
      </c>
      <c r="BY52" s="41">
        <v>193</v>
      </c>
      <c r="BZ52" s="17">
        <v>4155.2236865122422</v>
      </c>
      <c r="CA52" s="19">
        <v>801.95817149686275</v>
      </c>
      <c r="CB52" s="41">
        <v>198</v>
      </c>
      <c r="CC52" s="17">
        <v>4555.77537583907</v>
      </c>
      <c r="CD52" s="19">
        <v>902.04352441613582</v>
      </c>
      <c r="CE52" s="41">
        <v>182.02669197919096</v>
      </c>
      <c r="CF52" s="17">
        <v>4847.9882604710201</v>
      </c>
      <c r="CG52" s="19">
        <v>882.46326580749223</v>
      </c>
      <c r="CH52" s="41">
        <v>165.20854293970183</v>
      </c>
      <c r="CI52" s="17">
        <v>4866.6192833166815</v>
      </c>
      <c r="CJ52" s="19">
        <v>804.00708083900497</v>
      </c>
      <c r="CK52" s="41">
        <v>174.43206508938391</v>
      </c>
      <c r="CL52" s="17">
        <v>4915.6635388095656</v>
      </c>
      <c r="CM52" s="19">
        <v>857.4493423591415</v>
      </c>
    </row>
    <row r="53" spans="2:91" ht="18" customHeight="1">
      <c r="B53" s="2"/>
      <c r="E53" s="50"/>
      <c r="H53" s="42"/>
      <c r="I53" s="17"/>
      <c r="J53" s="15"/>
      <c r="K53" s="42"/>
      <c r="L53" s="17"/>
      <c r="M53" s="15"/>
      <c r="N53" s="42"/>
      <c r="O53" s="17"/>
      <c r="P53" s="15"/>
      <c r="Q53" s="42"/>
      <c r="R53" s="17"/>
      <c r="S53" s="15"/>
      <c r="T53" s="42"/>
      <c r="U53" s="17"/>
      <c r="V53" s="15"/>
      <c r="W53" s="42"/>
      <c r="X53" s="17"/>
      <c r="Y53" s="15"/>
      <c r="Z53" s="42"/>
      <c r="AA53" s="17"/>
      <c r="AB53" s="15"/>
      <c r="AC53" s="42"/>
      <c r="AD53" s="17"/>
      <c r="AE53" s="15"/>
      <c r="AF53" s="42"/>
      <c r="AG53" s="17"/>
      <c r="AH53" s="15"/>
      <c r="AI53" s="42"/>
      <c r="AJ53" s="17"/>
      <c r="AK53" s="15"/>
      <c r="AL53" s="42"/>
      <c r="AM53" s="17"/>
      <c r="AN53" s="15"/>
      <c r="AO53" s="42"/>
      <c r="AP53" s="17"/>
      <c r="AQ53" s="15"/>
      <c r="AR53" s="42"/>
      <c r="AS53" s="17"/>
      <c r="AT53" s="15"/>
      <c r="AU53" s="42"/>
      <c r="AV53" s="17"/>
      <c r="AW53" s="15"/>
      <c r="AX53" s="42"/>
      <c r="AY53" s="17"/>
      <c r="AZ53" s="15"/>
      <c r="BA53" s="42"/>
      <c r="BB53" s="17"/>
      <c r="BC53" s="15"/>
      <c r="BD53" s="42"/>
      <c r="BE53" s="17"/>
      <c r="BF53" s="15"/>
      <c r="BG53" s="42"/>
      <c r="BH53" s="17"/>
      <c r="BI53" s="15"/>
      <c r="BJ53" s="42"/>
      <c r="BK53" s="17"/>
      <c r="BL53" s="15"/>
      <c r="BM53" s="42"/>
      <c r="BN53" s="17"/>
      <c r="BO53" s="15"/>
      <c r="BP53" s="42"/>
      <c r="BQ53" s="17"/>
      <c r="BR53" s="15"/>
      <c r="BS53" s="42"/>
      <c r="BT53" s="17"/>
      <c r="BU53" s="15"/>
      <c r="BV53" s="42"/>
      <c r="BW53" s="17"/>
      <c r="BX53" s="15"/>
      <c r="BY53" s="42"/>
      <c r="BZ53" s="17"/>
      <c r="CA53" s="15"/>
      <c r="CB53" s="42"/>
      <c r="CC53" s="17"/>
      <c r="CD53" s="15"/>
      <c r="CE53" s="42"/>
      <c r="CF53" s="17"/>
      <c r="CG53" s="15"/>
      <c r="CH53" s="42"/>
      <c r="CI53" s="17"/>
      <c r="CJ53" s="15"/>
      <c r="CK53" s="42"/>
      <c r="CL53" s="17"/>
      <c r="CM53" s="15"/>
    </row>
    <row r="54" spans="2:91" ht="18" customHeight="1">
      <c r="B54" s="25" t="s">
        <v>73</v>
      </c>
      <c r="H54" s="22"/>
      <c r="J54" s="10"/>
      <c r="K54" s="22"/>
      <c r="M54" s="10"/>
      <c r="N54" s="22"/>
      <c r="P54" s="10"/>
      <c r="Q54" s="22"/>
      <c r="S54" s="10"/>
      <c r="T54" s="22"/>
      <c r="V54" s="10"/>
      <c r="W54" s="22"/>
      <c r="Y54" s="10"/>
      <c r="Z54" s="22"/>
      <c r="AB54" s="10"/>
      <c r="AC54" s="22"/>
      <c r="AE54" s="10"/>
      <c r="AF54" s="22"/>
      <c r="AH54" s="10"/>
      <c r="AI54" s="22"/>
      <c r="AK54" s="10"/>
      <c r="AL54" s="22"/>
      <c r="AN54" s="10"/>
      <c r="AO54" s="22"/>
      <c r="AQ54" s="10"/>
      <c r="AR54" s="22"/>
      <c r="AT54" s="10"/>
      <c r="AU54" s="22"/>
      <c r="AW54" s="10"/>
      <c r="AX54" s="22"/>
      <c r="AZ54" s="10"/>
      <c r="BA54" s="22"/>
      <c r="BC54" s="10"/>
      <c r="BD54" s="22"/>
      <c r="BF54" s="10"/>
      <c r="BG54" s="22"/>
      <c r="BI54" s="10"/>
      <c r="BJ54" s="22"/>
      <c r="BL54" s="10"/>
      <c r="BM54" s="22"/>
      <c r="BO54" s="10"/>
      <c r="BP54" s="22"/>
      <c r="BR54" s="10"/>
      <c r="BS54" s="22"/>
      <c r="BU54" s="10"/>
      <c r="BV54" s="22"/>
      <c r="BX54" s="10"/>
      <c r="BY54" s="22"/>
      <c r="CA54" s="10"/>
      <c r="CB54" s="22"/>
      <c r="CD54" s="10"/>
      <c r="CE54" s="22"/>
      <c r="CG54" s="10"/>
      <c r="CH54" s="22"/>
      <c r="CJ54" s="10"/>
      <c r="CK54" s="22"/>
      <c r="CM54" s="10"/>
    </row>
    <row r="55" spans="2:91" ht="18" customHeight="1">
      <c r="B55" s="2" t="s">
        <v>74</v>
      </c>
      <c r="C55" s="1">
        <v>2</v>
      </c>
      <c r="D55" s="1" t="s">
        <v>4</v>
      </c>
      <c r="E55" s="30" t="s">
        <v>11</v>
      </c>
      <c r="F55" s="1" t="s">
        <v>71</v>
      </c>
      <c r="G55" s="1" t="s">
        <v>75</v>
      </c>
      <c r="H55" s="41">
        <v>33.768054125682418</v>
      </c>
      <c r="I55" s="17">
        <f>J55*10^3/H55</f>
        <v>10314.81757259866</v>
      </c>
      <c r="J55" s="19">
        <v>348.31131808805168</v>
      </c>
      <c r="K55" s="41">
        <v>27.618014198291476</v>
      </c>
      <c r="L55" s="17">
        <f>M55*10^3/K55</f>
        <v>10478.332092330604</v>
      </c>
      <c r="M55" s="19">
        <v>289.39072450039981</v>
      </c>
      <c r="N55" s="41">
        <v>22.225881298812453</v>
      </c>
      <c r="O55" s="17">
        <f>P55*10^3/N55</f>
        <v>10593.596425912136</v>
      </c>
      <c r="P55" s="19">
        <v>235.45201668984697</v>
      </c>
      <c r="Q55" s="41">
        <v>31.523703012450117</v>
      </c>
      <c r="R55" s="17">
        <f>S55*10^3/Q55</f>
        <v>10679.374534623978</v>
      </c>
      <c r="S55" s="19">
        <v>336.65343118820891</v>
      </c>
      <c r="T55" s="41">
        <v>51.713600721424697</v>
      </c>
      <c r="U55" s="17">
        <f>V55*10^3/T55</f>
        <v>10722.263588979893</v>
      </c>
      <c r="V55" s="19">
        <v>554.48685807037634</v>
      </c>
      <c r="W55" s="41">
        <v>61.542061542061539</v>
      </c>
      <c r="X55" s="17">
        <f>Y55*10^3/W55</f>
        <v>10799.999999999998</v>
      </c>
      <c r="Y55" s="19">
        <v>664.65426465426458</v>
      </c>
      <c r="Z55" s="41">
        <v>64.441906425702157</v>
      </c>
      <c r="AA55" s="17">
        <f>AB55*10^3/Z55</f>
        <v>10917.944899478776</v>
      </c>
      <c r="AB55" s="19">
        <v>703.57318357318354</v>
      </c>
      <c r="AC55" s="41">
        <v>71.807413263723944</v>
      </c>
      <c r="AD55" s="17">
        <f>AE55*10^3/AC55</f>
        <v>11043.931496649289</v>
      </c>
      <c r="AE55" s="19">
        <v>793.03615303615288</v>
      </c>
      <c r="AF55" s="41">
        <v>78.328697424174791</v>
      </c>
      <c r="AG55" s="17">
        <f>AH55*10^3/AF55</f>
        <v>11202.084884586748</v>
      </c>
      <c r="AH55" s="19">
        <v>877.4447174447173</v>
      </c>
      <c r="AI55" s="41">
        <v>72.9827484034642</v>
      </c>
      <c r="AJ55" s="17">
        <f>AK55*10^3/AI55</f>
        <v>11309.307520476546</v>
      </c>
      <c r="AK55" s="19">
        <v>825.38434538434535</v>
      </c>
      <c r="AL55" s="41">
        <v>75.259999299116885</v>
      </c>
      <c r="AM55" s="17">
        <f>AN55*10^3/AL55</f>
        <v>11786.448250186148</v>
      </c>
      <c r="AN55" s="19">
        <v>887.04808704808693</v>
      </c>
      <c r="AO55" s="41">
        <v>59.942264914297233</v>
      </c>
      <c r="AP55" s="17">
        <f>AQ55*10^3/AO55</f>
        <v>12939.091586001487</v>
      </c>
      <c r="AQ55" s="19">
        <v>775.59845559845553</v>
      </c>
      <c r="AR55" s="41">
        <v>61.163864217363802</v>
      </c>
      <c r="AS55" s="17">
        <f>AT55*10^3/AR55</f>
        <v>13785.51035322552</v>
      </c>
      <c r="AT55" s="19">
        <v>843.17508341174869</v>
      </c>
      <c r="AU55" s="41">
        <v>33.77145451832564</v>
      </c>
      <c r="AV55" s="17">
        <v>10313.778990450204</v>
      </c>
      <c r="AW55" s="19">
        <v>348.31131808805162</v>
      </c>
      <c r="AX55" s="41">
        <v>27.619188168474754</v>
      </c>
      <c r="AY55" s="17">
        <v>10478.799454297408</v>
      </c>
      <c r="AZ55" s="19">
        <v>289.41593390795072</v>
      </c>
      <c r="BA55" s="41">
        <v>22.225612763825513</v>
      </c>
      <c r="BB55" s="17">
        <v>10593.724420190996</v>
      </c>
      <c r="BC55" s="19">
        <v>235.45201668984703</v>
      </c>
      <c r="BD55" s="41">
        <v>31.523449932961167</v>
      </c>
      <c r="BE55" s="17">
        <v>10679.18144611187</v>
      </c>
      <c r="BF55" s="19">
        <v>336.64464164151536</v>
      </c>
      <c r="BG55" s="41">
        <v>51.674657193123267</v>
      </c>
      <c r="BH55" s="17">
        <v>10723.383356070943</v>
      </c>
      <c r="BI55" s="19">
        <v>554.12715887540958</v>
      </c>
      <c r="BJ55" s="41">
        <v>61.471861471861473</v>
      </c>
      <c r="BK55" s="17">
        <v>10800</v>
      </c>
      <c r="BL55" s="19">
        <v>663.89610389610391</v>
      </c>
      <c r="BM55" s="41">
        <v>77.444531903154115</v>
      </c>
      <c r="BN55" s="17">
        <v>10917.871759890859</v>
      </c>
      <c r="BO55" s="19">
        <v>845.52946782341292</v>
      </c>
      <c r="BP55" s="41">
        <v>98.435849866435944</v>
      </c>
      <c r="BQ55" s="17">
        <v>11044.583901773532</v>
      </c>
      <c r="BR55" s="19">
        <v>1087.1830027922347</v>
      </c>
      <c r="BS55" s="41">
        <v>118.97353036679858</v>
      </c>
      <c r="BT55" s="17">
        <v>11197.817189631653</v>
      </c>
      <c r="BU55" s="19">
        <v>1332.2438434525006</v>
      </c>
      <c r="BV55" s="41">
        <v>107.61149670305215</v>
      </c>
      <c r="BW55" s="17">
        <v>11306.848567530697</v>
      </c>
      <c r="BX55" s="19">
        <v>1216.7468973467394</v>
      </c>
      <c r="BY55" s="41">
        <v>119.95869424872417</v>
      </c>
      <c r="BZ55" s="17">
        <v>11787.175989085947</v>
      </c>
      <c r="CA55" s="19">
        <v>1413.974240530664</v>
      </c>
      <c r="CB55" s="41">
        <v>103.28666773211799</v>
      </c>
      <c r="CC55" s="17">
        <v>12939.372442019096</v>
      </c>
      <c r="CD55" s="19">
        <v>1336.4646620809506</v>
      </c>
      <c r="CE55" s="41">
        <v>94.588134180851938</v>
      </c>
      <c r="CF55" s="17">
        <v>13679.017735334246</v>
      </c>
      <c r="CG55" s="19">
        <v>1293.8727650120491</v>
      </c>
      <c r="CH55" s="41">
        <v>93.787310830366579</v>
      </c>
      <c r="CI55" s="17">
        <v>13823.410641200546</v>
      </c>
      <c r="CJ55" s="19">
        <v>1296.4605105420726</v>
      </c>
      <c r="CK55" s="41">
        <v>93.13013659486451</v>
      </c>
      <c r="CL55" s="17">
        <v>13962.718617395483</v>
      </c>
      <c r="CM55" s="19">
        <v>1300.349892073699</v>
      </c>
    </row>
    <row r="56" spans="2:91" ht="18" customHeight="1">
      <c r="B56" s="2" t="s">
        <v>76</v>
      </c>
      <c r="C56" s="1">
        <v>2</v>
      </c>
      <c r="D56" s="1" t="s">
        <v>4</v>
      </c>
      <c r="E56" s="30" t="s">
        <v>11</v>
      </c>
      <c r="F56" s="1" t="s">
        <v>71</v>
      </c>
      <c r="G56" s="1" t="s">
        <v>75</v>
      </c>
      <c r="H56" s="41">
        <v>86.358139483664971</v>
      </c>
      <c r="I56" s="17">
        <f>J56*10^3/H56</f>
        <v>7029.3571605857514</v>
      </c>
      <c r="J56" s="19">
        <v>607.0422061543635</v>
      </c>
      <c r="K56" s="41">
        <v>109.94116880083843</v>
      </c>
      <c r="L56" s="17">
        <f>M56*10^3/K56</f>
        <v>7140.7892777364113</v>
      </c>
      <c r="M56" s="19">
        <v>785.06671935483587</v>
      </c>
      <c r="N56" s="41">
        <v>135.49741989806157</v>
      </c>
      <c r="O56" s="17">
        <f>P56*10^3/N56</f>
        <v>7219.3397865475308</v>
      </c>
      <c r="P56" s="19">
        <v>978.20191444461295</v>
      </c>
      <c r="Q56" s="41">
        <v>127.56484350291383</v>
      </c>
      <c r="R56" s="17">
        <f>S56*10^3/Q56</f>
        <v>7277.7959791511539</v>
      </c>
      <c r="S56" s="19">
        <v>928.39090512655241</v>
      </c>
      <c r="T56" s="41">
        <v>188.91706643271917</v>
      </c>
      <c r="U56" s="17">
        <f>V56*10^3/T56</f>
        <v>7307.024075452965</v>
      </c>
      <c r="V56" s="19">
        <v>1380.4215526878261</v>
      </c>
      <c r="W56" s="41">
        <v>152.59770399480149</v>
      </c>
      <c r="X56" s="17">
        <f>Y56*10^3/W56</f>
        <v>7360.0000000000009</v>
      </c>
      <c r="Y56" s="19">
        <v>1123.119101401739</v>
      </c>
      <c r="Z56" s="41">
        <v>159.78761743370237</v>
      </c>
      <c r="AA56" s="17">
        <f>AB56*10^3/Z56</f>
        <v>7440.37726482998</v>
      </c>
      <c r="AB56" s="19">
        <v>1188.8801559550698</v>
      </c>
      <c r="AC56" s="41">
        <v>178.03474665863138</v>
      </c>
      <c r="AD56" s="17">
        <f>AE56*10^3/AC56</f>
        <v>7526.2347977165537</v>
      </c>
      <c r="AE56" s="19">
        <v>1339.9313055048424</v>
      </c>
      <c r="AF56" s="41">
        <v>194.21145707495924</v>
      </c>
      <c r="AG56" s="17">
        <f>AH56*10^3/AF56</f>
        <v>7634.0134028294869</v>
      </c>
      <c r="AH56" s="19">
        <v>1482.6128662932824</v>
      </c>
      <c r="AI56" s="41">
        <v>175.92560844525013</v>
      </c>
      <c r="AJ56" s="17">
        <f>AK56*10^3/AI56</f>
        <v>7707.0836435840138</v>
      </c>
      <c r="AK56" s="19">
        <v>1355.8733793359529</v>
      </c>
      <c r="AL56" s="41">
        <v>186.56735613218189</v>
      </c>
      <c r="AM56" s="17">
        <f>AN56*10^3/AL56</f>
        <v>8032.2462149416724</v>
      </c>
      <c r="AN56" s="19">
        <v>1498.5549401243929</v>
      </c>
      <c r="AO56" s="41">
        <v>149.0656679010655</v>
      </c>
      <c r="AP56" s="17">
        <f>AQ56*10^3/AO56</f>
        <v>8817.7513030528644</v>
      </c>
      <c r="AQ56" s="19">
        <v>1314.423987375066</v>
      </c>
      <c r="AR56" s="41">
        <v>152.10356639021086</v>
      </c>
      <c r="AS56" s="17">
        <f>AT56*10^3/AR56</f>
        <v>9394.5700184944308</v>
      </c>
      <c r="AT56" s="19">
        <v>1428.947604515552</v>
      </c>
      <c r="AU56" s="41">
        <v>86.366835619399936</v>
      </c>
      <c r="AV56" s="17">
        <v>7028.6493860845831</v>
      </c>
      <c r="AW56" s="19">
        <v>607.0422061543635</v>
      </c>
      <c r="AX56" s="41">
        <v>109.94586502203433</v>
      </c>
      <c r="AY56" s="17">
        <v>7141.1077762619361</v>
      </c>
      <c r="AZ56" s="19">
        <v>785.13527167669452</v>
      </c>
      <c r="BA56" s="41">
        <v>135.4957828067177</v>
      </c>
      <c r="BB56" s="17">
        <v>7219.4270122783091</v>
      </c>
      <c r="BC56" s="19">
        <v>978.20191444461273</v>
      </c>
      <c r="BD56" s="41">
        <v>127.56380223068692</v>
      </c>
      <c r="BE56" s="17">
        <v>7277.6643929058664</v>
      </c>
      <c r="BF56" s="19">
        <v>928.36654131795603</v>
      </c>
      <c r="BG56" s="41">
        <v>188.71819025021392</v>
      </c>
      <c r="BH56" s="17">
        <v>7307.7871759890859</v>
      </c>
      <c r="BI56" s="19">
        <v>1379.1123705863818</v>
      </c>
      <c r="BJ56" s="41">
        <v>152.43525079679426</v>
      </c>
      <c r="BK56" s="17">
        <v>7360</v>
      </c>
      <c r="BL56" s="19">
        <v>1121.9234458644057</v>
      </c>
      <c r="BM56" s="41">
        <v>194.58854750170815</v>
      </c>
      <c r="BN56" s="17">
        <v>7440.3274215552528</v>
      </c>
      <c r="BO56" s="19">
        <v>1447.8025058975659</v>
      </c>
      <c r="BP56" s="41">
        <v>254.40504133449915</v>
      </c>
      <c r="BQ56" s="17">
        <v>7526.679399727147</v>
      </c>
      <c r="BR56" s="19">
        <v>1914.8251837991081</v>
      </c>
      <c r="BS56" s="41">
        <v>318.21612911366697</v>
      </c>
      <c r="BT56" s="17">
        <v>7631.1050477489789</v>
      </c>
      <c r="BU56" s="19">
        <v>2428.3407091544445</v>
      </c>
      <c r="BV56" s="41">
        <v>287.86868280041477</v>
      </c>
      <c r="BW56" s="17">
        <v>7705.4079126875877</v>
      </c>
      <c r="BX56" s="19">
        <v>2218.1456262652691</v>
      </c>
      <c r="BY56" s="41">
        <v>320.83371340153747</v>
      </c>
      <c r="BZ56" s="17">
        <v>8032.7421555252386</v>
      </c>
      <c r="CA56" s="19">
        <v>2577.1744945542328</v>
      </c>
      <c r="CB56" s="41">
        <v>276.2746537173042</v>
      </c>
      <c r="CC56" s="17">
        <v>8817.9427012278302</v>
      </c>
      <c r="CD56" s="19">
        <v>2436.1740662807488</v>
      </c>
      <c r="CE56" s="41">
        <v>253.00299990347474</v>
      </c>
      <c r="CF56" s="17">
        <v>9321.9972714870382</v>
      </c>
      <c r="CG56" s="19">
        <v>2358.4932747782268</v>
      </c>
      <c r="CH56" s="41">
        <v>250.86096896248861</v>
      </c>
      <c r="CI56" s="17">
        <v>9420.3983628922233</v>
      </c>
      <c r="CJ56" s="19">
        <v>2363.2102613277843</v>
      </c>
      <c r="CK56" s="41">
        <v>249.10316863709676</v>
      </c>
      <c r="CL56" s="17">
        <v>9515.334168891739</v>
      </c>
      <c r="CM56" s="19">
        <v>2370.2998921117673</v>
      </c>
    </row>
    <row r="57" spans="2:91" ht="18" customHeight="1">
      <c r="B57" s="2" t="s">
        <v>77</v>
      </c>
      <c r="C57" s="1">
        <v>2</v>
      </c>
      <c r="D57" s="1" t="s">
        <v>4</v>
      </c>
      <c r="E57" s="30" t="s">
        <v>11</v>
      </c>
      <c r="F57" s="1" t="s">
        <v>71</v>
      </c>
      <c r="G57" s="1" t="s">
        <v>75</v>
      </c>
      <c r="H57" s="41">
        <v>49.51970729215293</v>
      </c>
      <c r="I57" s="17">
        <f>J57*10^3/H57</f>
        <v>10314.817572598658</v>
      </c>
      <c r="J57" s="19">
        <v>510.78674696704098</v>
      </c>
      <c r="K57" s="41">
        <v>65.695304523915453</v>
      </c>
      <c r="L57" s="17">
        <f>M57*10^3/K57</f>
        <v>10478.332092330604</v>
      </c>
      <c r="M57" s="19">
        <v>688.37721770837516</v>
      </c>
      <c r="N57" s="41">
        <v>82.7523946056928</v>
      </c>
      <c r="O57" s="17">
        <f>P57*10^3/N57</f>
        <v>10593.596425912137</v>
      </c>
      <c r="P57" s="19">
        <v>876.64547173053802</v>
      </c>
      <c r="Q57" s="41">
        <v>87.74484743052723</v>
      </c>
      <c r="R57" s="17">
        <f>S57*10^3/Q57</f>
        <v>10679.374534623976</v>
      </c>
      <c r="S57" s="19">
        <v>937.06008919403837</v>
      </c>
      <c r="T57" s="41">
        <v>64.280834841893267</v>
      </c>
      <c r="U57" s="17">
        <f>V57*10^3/T57</f>
        <v>10722.263588979897</v>
      </c>
      <c r="V57" s="19">
        <v>689.23605489446243</v>
      </c>
      <c r="W57" s="41">
        <v>53.823305630340627</v>
      </c>
      <c r="X57" s="17">
        <f>Y57*10^3/W57</f>
        <v>10800.000000000002</v>
      </c>
      <c r="Y57" s="19">
        <v>581.29170080767881</v>
      </c>
      <c r="Z57" s="41">
        <v>56.332016204674382</v>
      </c>
      <c r="AA57" s="17">
        <f>AB57*10^3/Z57</f>
        <v>10917.944899478776</v>
      </c>
      <c r="AB57" s="19">
        <v>615.02984899918044</v>
      </c>
      <c r="AC57" s="41">
        <v>62.800809070959126</v>
      </c>
      <c r="AD57" s="17">
        <f>AE57*10^3/AC57</f>
        <v>11043.931496649291</v>
      </c>
      <c r="AE57" s="19">
        <v>693.56783331382405</v>
      </c>
      <c r="AF57" s="41">
        <v>68.480828878090563</v>
      </c>
      <c r="AG57" s="17">
        <f>AH57*10^3/AF57</f>
        <v>11202.084884586746</v>
      </c>
      <c r="AH57" s="19">
        <v>767.12805805922983</v>
      </c>
      <c r="AI57" s="41">
        <v>62.060749342235532</v>
      </c>
      <c r="AJ57" s="17">
        <f>AK57*10^3/AI57</f>
        <v>11309.307520476543</v>
      </c>
      <c r="AK57" s="19">
        <v>701.86409926255396</v>
      </c>
      <c r="AL57" s="41">
        <v>65.789481915870041</v>
      </c>
      <c r="AM57" s="17">
        <f>AN57*10^3/AL57</f>
        <v>11786.448250186146</v>
      </c>
      <c r="AN57" s="19">
        <v>775.42432400795963</v>
      </c>
      <c r="AO57" s="41">
        <v>52.405647313226332</v>
      </c>
      <c r="AP57" s="17">
        <f>AQ57*10^3/AO57</f>
        <v>12939.091586001487</v>
      </c>
      <c r="AQ57" s="19">
        <v>678.08147020952822</v>
      </c>
      <c r="AR57" s="41">
        <v>53.473653374160477</v>
      </c>
      <c r="AS57" s="17">
        <f>AT57*10^3/AR57</f>
        <v>13785.51035322552</v>
      </c>
      <c r="AT57" s="19">
        <v>737.16160221428208</v>
      </c>
      <c r="AU57" s="41">
        <v>49.524693852756755</v>
      </c>
      <c r="AV57" s="17">
        <v>10313.778990450204</v>
      </c>
      <c r="AW57" s="19">
        <v>510.78674696704098</v>
      </c>
      <c r="AX57" s="41">
        <v>65.6978893948814</v>
      </c>
      <c r="AY57" s="17">
        <v>10478.799454297408</v>
      </c>
      <c r="AZ57" s="19">
        <v>688.43500753957471</v>
      </c>
      <c r="BA57" s="41">
        <v>82.7513947842276</v>
      </c>
      <c r="BB57" s="17">
        <v>10593.724420190998</v>
      </c>
      <c r="BC57" s="19">
        <v>876.64547173053791</v>
      </c>
      <c r="BD57" s="41">
        <v>87.74410805288565</v>
      </c>
      <c r="BE57" s="17">
        <v>10679.181446111868</v>
      </c>
      <c r="BF57" s="19">
        <v>937.03525072401146</v>
      </c>
      <c r="BG57" s="41">
        <v>64.220306718489482</v>
      </c>
      <c r="BH57" s="17">
        <v>10723.383356070939</v>
      </c>
      <c r="BI57" s="19">
        <v>688.65896818682086</v>
      </c>
      <c r="BJ57" s="41">
        <v>53.772094112138596</v>
      </c>
      <c r="BK57" s="17">
        <v>10799.999999999998</v>
      </c>
      <c r="BL57" s="19">
        <v>580.73861641109681</v>
      </c>
      <c r="BM57" s="41">
        <v>57.067040726721871</v>
      </c>
      <c r="BN57" s="17">
        <v>10917.871759890859</v>
      </c>
      <c r="BO57" s="19">
        <v>623.05063237081822</v>
      </c>
      <c r="BP57" s="41">
        <v>64.294345384351942</v>
      </c>
      <c r="BQ57" s="17">
        <v>11044.583901773532</v>
      </c>
      <c r="BR57" s="19">
        <v>710.10429200708086</v>
      </c>
      <c r="BS57" s="41">
        <v>71.065770529006585</v>
      </c>
      <c r="BT57" s="17">
        <v>11197.817189631653</v>
      </c>
      <c r="BU57" s="19">
        <v>795.78150682412843</v>
      </c>
      <c r="BV57" s="41">
        <v>64.291331527021555</v>
      </c>
      <c r="BW57" s="17">
        <v>11306.848567530697</v>
      </c>
      <c r="BX57" s="19">
        <v>726.93234978094472</v>
      </c>
      <c r="BY57" s="41">
        <v>71.698547937826518</v>
      </c>
      <c r="BZ57" s="17">
        <v>11787.175989085945</v>
      </c>
      <c r="CA57" s="19">
        <v>845.12340270507639</v>
      </c>
      <c r="CB57" s="41">
        <v>61.72248501847001</v>
      </c>
      <c r="CC57" s="17">
        <v>12939.372442019099</v>
      </c>
      <c r="CD57" s="19">
        <v>798.65022170092755</v>
      </c>
      <c r="CE57" s="41">
        <v>56.497608436710593</v>
      </c>
      <c r="CF57" s="17">
        <v>13679.017735334242</v>
      </c>
      <c r="CG57" s="19">
        <v>772.83178780973378</v>
      </c>
      <c r="CH57" s="41">
        <v>56.019275668287577</v>
      </c>
      <c r="CI57" s="17">
        <v>13823.410641200544</v>
      </c>
      <c r="CJ57" s="19">
        <v>774.3774513853532</v>
      </c>
      <c r="CK57" s="41">
        <v>55.626744692244614</v>
      </c>
      <c r="CL57" s="17">
        <v>13962.718617395485</v>
      </c>
      <c r="CM57" s="19">
        <v>776.70058373950928</v>
      </c>
    </row>
    <row r="58" spans="2:91" ht="18" customHeight="1">
      <c r="B58" s="2"/>
      <c r="E58" s="50"/>
      <c r="H58" s="42"/>
      <c r="I58" s="17"/>
      <c r="J58" s="15"/>
      <c r="K58" s="42"/>
      <c r="L58" s="17"/>
      <c r="M58" s="15"/>
      <c r="N58" s="42"/>
      <c r="O58" s="17"/>
      <c r="P58" s="15"/>
      <c r="Q58" s="42"/>
      <c r="R58" s="17"/>
      <c r="S58" s="15"/>
      <c r="T58" s="42"/>
      <c r="U58" s="17"/>
      <c r="V58" s="15"/>
      <c r="W58" s="42"/>
      <c r="X58" s="17"/>
      <c r="Y58" s="15"/>
      <c r="Z58" s="42"/>
      <c r="AA58" s="17"/>
      <c r="AB58" s="15"/>
      <c r="AC58" s="42"/>
      <c r="AD58" s="17"/>
      <c r="AE58" s="15"/>
      <c r="AF58" s="42"/>
      <c r="AG58" s="17"/>
      <c r="AH58" s="15"/>
      <c r="AI58" s="42"/>
      <c r="AJ58" s="17"/>
      <c r="AK58" s="15"/>
      <c r="AL58" s="42"/>
      <c r="AM58" s="17"/>
      <c r="AN58" s="15"/>
      <c r="AO58" s="42"/>
      <c r="AP58" s="17"/>
      <c r="AQ58" s="15"/>
      <c r="AR58" s="42"/>
      <c r="AS58" s="17"/>
      <c r="AT58" s="15"/>
      <c r="AU58" s="42"/>
      <c r="AV58" s="17"/>
      <c r="AW58" s="15"/>
      <c r="AX58" s="42"/>
      <c r="AY58" s="17"/>
      <c r="AZ58" s="15"/>
      <c r="BA58" s="42"/>
      <c r="BB58" s="17"/>
      <c r="BC58" s="15"/>
      <c r="BD58" s="42"/>
      <c r="BE58" s="17"/>
      <c r="BF58" s="15"/>
      <c r="BG58" s="42"/>
      <c r="BH58" s="17"/>
      <c r="BI58" s="15"/>
      <c r="BJ58" s="42"/>
      <c r="BK58" s="17"/>
      <c r="BL58" s="15"/>
      <c r="BM58" s="42"/>
      <c r="BN58" s="17"/>
      <c r="BO58" s="15"/>
      <c r="BP58" s="42"/>
      <c r="BQ58" s="17"/>
      <c r="BR58" s="15"/>
      <c r="BS58" s="42"/>
      <c r="BT58" s="17"/>
      <c r="BU58" s="15"/>
      <c r="BV58" s="42"/>
      <c r="BW58" s="17"/>
      <c r="BX58" s="15"/>
      <c r="BY58" s="42"/>
      <c r="BZ58" s="17"/>
      <c r="CA58" s="15"/>
      <c r="CB58" s="42"/>
      <c r="CC58" s="17"/>
      <c r="CD58" s="15"/>
      <c r="CE58" s="42"/>
      <c r="CF58" s="17"/>
      <c r="CG58" s="15"/>
      <c r="CH58" s="42"/>
      <c r="CI58" s="17"/>
      <c r="CJ58" s="15"/>
      <c r="CK58" s="42"/>
      <c r="CL58" s="17"/>
      <c r="CM58" s="15"/>
    </row>
    <row r="59" spans="2:91" ht="18" customHeight="1">
      <c r="B59" s="25" t="s">
        <v>78</v>
      </c>
      <c r="H59" s="22"/>
      <c r="J59" s="10"/>
      <c r="K59" s="22"/>
      <c r="M59" s="10"/>
      <c r="N59" s="22"/>
      <c r="P59" s="10"/>
      <c r="Q59" s="22"/>
      <c r="S59" s="10"/>
      <c r="T59" s="22"/>
      <c r="V59" s="10"/>
      <c r="W59" s="22"/>
      <c r="Y59" s="10"/>
      <c r="Z59" s="22"/>
      <c r="AB59" s="10"/>
      <c r="AC59" s="22"/>
      <c r="AE59" s="10"/>
      <c r="AF59" s="22"/>
      <c r="AH59" s="10"/>
      <c r="AI59" s="22"/>
      <c r="AK59" s="10"/>
      <c r="AL59" s="22"/>
      <c r="AN59" s="10"/>
      <c r="AO59" s="22"/>
      <c r="AQ59" s="10"/>
      <c r="AR59" s="22"/>
      <c r="AT59" s="10"/>
      <c r="AU59" s="22"/>
      <c r="AW59" s="10"/>
      <c r="AX59" s="22"/>
      <c r="AZ59" s="10"/>
      <c r="BA59" s="22"/>
      <c r="BC59" s="10"/>
      <c r="BD59" s="22"/>
      <c r="BF59" s="10"/>
      <c r="BG59" s="22"/>
      <c r="BI59" s="10"/>
      <c r="BJ59" s="22"/>
      <c r="BL59" s="10"/>
      <c r="BM59" s="22"/>
      <c r="BO59" s="10"/>
      <c r="BP59" s="22"/>
      <c r="BR59" s="10"/>
      <c r="BS59" s="22"/>
      <c r="BU59" s="10"/>
      <c r="BV59" s="22"/>
      <c r="BX59" s="10"/>
      <c r="BY59" s="22"/>
      <c r="CA59" s="10"/>
      <c r="CB59" s="22"/>
      <c r="CD59" s="10"/>
      <c r="CE59" s="22"/>
      <c r="CG59" s="10"/>
      <c r="CH59" s="22"/>
      <c r="CJ59" s="10"/>
      <c r="CK59" s="22"/>
      <c r="CM59" s="10"/>
    </row>
    <row r="60" spans="2:91" ht="18" customHeight="1">
      <c r="B60" s="2" t="s">
        <v>79</v>
      </c>
      <c r="C60" s="1">
        <v>2</v>
      </c>
      <c r="D60" s="1" t="s">
        <v>4</v>
      </c>
      <c r="E60" s="30" t="s">
        <v>11</v>
      </c>
      <c r="F60" s="4" t="s">
        <v>80</v>
      </c>
      <c r="G60" s="1" t="s">
        <v>81</v>
      </c>
      <c r="H60" s="22"/>
      <c r="J60" s="19">
        <v>1406.6090749999998</v>
      </c>
      <c r="K60" s="22"/>
      <c r="M60" s="19">
        <v>1483.9957649999997</v>
      </c>
      <c r="N60" s="22"/>
      <c r="P60" s="19">
        <v>1454.2373539999999</v>
      </c>
      <c r="Q60" s="22"/>
      <c r="S60" s="19">
        <v>1372.6521996331132</v>
      </c>
      <c r="T60" s="22"/>
      <c r="V60" s="19">
        <v>1526.2895159182692</v>
      </c>
      <c r="W60" s="22"/>
      <c r="Y60" s="19">
        <v>1277.4488903581876</v>
      </c>
      <c r="Z60" s="22"/>
      <c r="AB60" s="19">
        <v>1352.2109954016873</v>
      </c>
      <c r="AC60" s="22"/>
      <c r="AE60" s="19">
        <v>1533.1461964822536</v>
      </c>
      <c r="AF60" s="22"/>
      <c r="AH60" s="19">
        <v>1722.1602459233327</v>
      </c>
      <c r="AI60" s="22"/>
      <c r="AK60" s="19">
        <v>1604.6344273297534</v>
      </c>
      <c r="AL60" s="22"/>
      <c r="AN60" s="19">
        <v>1850.4091838424822</v>
      </c>
      <c r="AO60" s="22"/>
      <c r="AQ60" s="19">
        <v>1609.8429756417211</v>
      </c>
      <c r="AR60" s="22"/>
      <c r="AT60" s="19">
        <v>1750.1059671646269</v>
      </c>
      <c r="AU60" s="22"/>
      <c r="AW60" s="19">
        <v>1406.6090749999998</v>
      </c>
      <c r="AX60" s="22"/>
      <c r="AZ60" s="19">
        <v>1483.9957649999997</v>
      </c>
      <c r="BA60" s="22"/>
      <c r="BC60" s="19">
        <v>1454.2373539999999</v>
      </c>
      <c r="BD60" s="22"/>
      <c r="BF60" s="19">
        <v>1373.5672856931546</v>
      </c>
      <c r="BG60" s="22"/>
      <c r="BI60" s="19">
        <v>1526.095698133407</v>
      </c>
      <c r="BJ60" s="22"/>
      <c r="BL60" s="19">
        <v>1275.0891420892947</v>
      </c>
      <c r="BM60" s="22"/>
      <c r="BO60" s="19">
        <v>1542.0392093813214</v>
      </c>
      <c r="BP60" s="22"/>
      <c r="BR60" s="19">
        <v>1953.68052925282</v>
      </c>
      <c r="BS60" s="22"/>
      <c r="BU60" s="19">
        <v>2413.9806085933969</v>
      </c>
      <c r="BV60" s="22"/>
      <c r="BX60" s="19">
        <v>2236.7949993659331</v>
      </c>
      <c r="BY60" s="22"/>
      <c r="CA60" s="19">
        <v>2586.47903365822</v>
      </c>
      <c r="CB60" s="22"/>
      <c r="CD60" s="19">
        <v>2460.9933654692163</v>
      </c>
      <c r="CE60" s="22"/>
      <c r="CG60" s="19">
        <v>2403.4427330586113</v>
      </c>
      <c r="CH60" s="22"/>
      <c r="CJ60" s="19">
        <v>2360.3214253517767</v>
      </c>
      <c r="CK60" s="22"/>
      <c r="CM60" s="19">
        <v>2375.3317117204861</v>
      </c>
    </row>
    <row r="61" spans="2:91" ht="18" customHeight="1">
      <c r="B61" s="2"/>
      <c r="E61" s="50"/>
      <c r="F61" s="4"/>
      <c r="H61" s="22"/>
      <c r="J61" s="15"/>
      <c r="K61" s="22"/>
      <c r="M61" s="15"/>
      <c r="N61" s="22"/>
      <c r="P61" s="15"/>
      <c r="Q61" s="22"/>
      <c r="S61" s="15"/>
      <c r="T61" s="22"/>
      <c r="V61" s="15"/>
      <c r="W61" s="22"/>
      <c r="Y61" s="15"/>
      <c r="Z61" s="22"/>
      <c r="AB61" s="15"/>
      <c r="AC61" s="22"/>
      <c r="AE61" s="15"/>
      <c r="AF61" s="22"/>
      <c r="AH61" s="15"/>
      <c r="AI61" s="22"/>
      <c r="AK61" s="15"/>
      <c r="AL61" s="22"/>
      <c r="AN61" s="15"/>
      <c r="AO61" s="22"/>
      <c r="AQ61" s="15"/>
      <c r="AR61" s="22"/>
      <c r="AT61" s="15"/>
      <c r="AU61" s="22"/>
      <c r="AW61" s="15"/>
      <c r="AX61" s="22"/>
      <c r="AZ61" s="15"/>
      <c r="BA61" s="22"/>
      <c r="BC61" s="15"/>
      <c r="BD61" s="22"/>
      <c r="BF61" s="15"/>
      <c r="BG61" s="22"/>
      <c r="BI61" s="15"/>
      <c r="BJ61" s="22"/>
      <c r="BL61" s="15"/>
      <c r="BM61" s="22"/>
      <c r="BO61" s="15"/>
      <c r="BP61" s="22"/>
      <c r="BR61" s="15"/>
      <c r="BS61" s="22"/>
      <c r="BU61" s="15"/>
      <c r="BV61" s="22"/>
      <c r="BX61" s="15"/>
      <c r="BY61" s="22"/>
      <c r="CA61" s="15"/>
      <c r="CB61" s="22"/>
      <c r="CD61" s="15"/>
      <c r="CE61" s="22"/>
      <c r="CG61" s="15"/>
      <c r="CH61" s="22"/>
      <c r="CJ61" s="15"/>
      <c r="CK61" s="22"/>
      <c r="CM61" s="15"/>
    </row>
    <row r="62" spans="2:91" ht="18" customHeight="1">
      <c r="B62" s="25" t="s">
        <v>82</v>
      </c>
      <c r="H62" s="22"/>
      <c r="J62" s="10"/>
      <c r="K62" s="22"/>
      <c r="M62" s="10"/>
      <c r="N62" s="22"/>
      <c r="P62" s="10"/>
      <c r="Q62" s="22"/>
      <c r="S62" s="10"/>
      <c r="T62" s="22"/>
      <c r="V62" s="10"/>
      <c r="W62" s="22"/>
      <c r="Y62" s="10"/>
      <c r="Z62" s="22"/>
      <c r="AB62" s="10"/>
      <c r="AC62" s="22"/>
      <c r="AE62" s="10"/>
      <c r="AF62" s="22"/>
      <c r="AH62" s="10"/>
      <c r="AI62" s="22"/>
      <c r="AK62" s="10"/>
      <c r="AL62" s="22"/>
      <c r="AN62" s="10"/>
      <c r="AO62" s="22"/>
      <c r="AQ62" s="10"/>
      <c r="AR62" s="22"/>
      <c r="AT62" s="10"/>
      <c r="AU62" s="22"/>
      <c r="AW62" s="10"/>
      <c r="AX62" s="22"/>
      <c r="AZ62" s="10"/>
      <c r="BA62" s="22"/>
      <c r="BC62" s="10"/>
      <c r="BD62" s="22"/>
      <c r="BF62" s="10"/>
      <c r="BG62" s="22"/>
      <c r="BI62" s="10"/>
      <c r="BJ62" s="22"/>
      <c r="BL62" s="10"/>
      <c r="BM62" s="22"/>
      <c r="BO62" s="10"/>
      <c r="BP62" s="22"/>
      <c r="BR62" s="10"/>
      <c r="BS62" s="22"/>
      <c r="BU62" s="10"/>
      <c r="BV62" s="22"/>
      <c r="BX62" s="10"/>
      <c r="BY62" s="22"/>
      <c r="CA62" s="10"/>
      <c r="CB62" s="22"/>
      <c r="CD62" s="10"/>
      <c r="CE62" s="22"/>
      <c r="CG62" s="10"/>
      <c r="CH62" s="22"/>
      <c r="CJ62" s="10"/>
      <c r="CK62" s="22"/>
      <c r="CM62" s="10"/>
    </row>
    <row r="63" spans="2:91" ht="18" customHeight="1">
      <c r="B63" s="2" t="s">
        <v>82</v>
      </c>
      <c r="C63" s="1">
        <v>2</v>
      </c>
      <c r="D63" s="1" t="s">
        <v>4</v>
      </c>
      <c r="E63" s="30" t="s">
        <v>11</v>
      </c>
      <c r="F63" s="4" t="s">
        <v>80</v>
      </c>
      <c r="G63" s="1" t="s">
        <v>83</v>
      </c>
      <c r="H63" s="22"/>
      <c r="J63" s="19">
        <v>446.92307692307696</v>
      </c>
      <c r="K63" s="22"/>
      <c r="M63" s="19">
        <v>50.555555555555557</v>
      </c>
      <c r="N63" s="22"/>
      <c r="P63" s="19">
        <v>224.25986842105266</v>
      </c>
      <c r="Q63" s="22"/>
      <c r="S63" s="19">
        <v>313.17567567567573</v>
      </c>
      <c r="T63" s="22"/>
      <c r="V63" s="19">
        <v>405.25791855203624</v>
      </c>
      <c r="W63" s="22"/>
      <c r="Y63" s="19">
        <v>776.61230769230792</v>
      </c>
      <c r="Z63" s="22"/>
      <c r="AB63" s="19">
        <v>883.88461538461547</v>
      </c>
      <c r="AC63" s="22"/>
      <c r="AE63" s="19">
        <v>845.34800000000018</v>
      </c>
      <c r="AF63" s="22"/>
      <c r="AH63" s="19">
        <v>1046.1054545454547</v>
      </c>
      <c r="AI63" s="22"/>
      <c r="AK63" s="19">
        <v>769.17750000000024</v>
      </c>
      <c r="AL63" s="22"/>
      <c r="AN63" s="19">
        <v>871.97384615384647</v>
      </c>
      <c r="AO63" s="22"/>
      <c r="AQ63" s="19">
        <v>1144.6305769230769</v>
      </c>
      <c r="AR63" s="22"/>
      <c r="AT63" s="19">
        <v>1244.3603712800837</v>
      </c>
      <c r="AU63" s="22"/>
      <c r="AW63" s="19">
        <v>446.92307692307696</v>
      </c>
      <c r="AX63" s="22"/>
      <c r="AZ63" s="19">
        <v>50.555555555555557</v>
      </c>
      <c r="BA63" s="22"/>
      <c r="BC63" s="19">
        <v>224.25986842105266</v>
      </c>
      <c r="BD63" s="22"/>
      <c r="BF63" s="19">
        <v>313.17567567567573</v>
      </c>
      <c r="BG63" s="22"/>
      <c r="BI63" s="19">
        <v>405.25791855203624</v>
      </c>
      <c r="BJ63" s="22"/>
      <c r="BL63" s="19">
        <v>776.61230769230792</v>
      </c>
      <c r="BM63" s="22"/>
      <c r="BO63" s="19">
        <v>883.88461538461547</v>
      </c>
      <c r="BP63" s="22"/>
      <c r="BR63" s="19">
        <v>845.34800000000018</v>
      </c>
      <c r="BS63" s="22"/>
      <c r="BU63" s="19">
        <v>1046.1054545454547</v>
      </c>
      <c r="BV63" s="22"/>
      <c r="BX63" s="19">
        <v>769.17750000000024</v>
      </c>
      <c r="BY63" s="22"/>
      <c r="CA63" s="19">
        <v>871.97384615384647</v>
      </c>
      <c r="CB63" s="22"/>
      <c r="CD63" s="19">
        <v>1144.6305769230769</v>
      </c>
      <c r="CE63" s="22"/>
      <c r="CG63" s="19">
        <v>1482.1520000000005</v>
      </c>
      <c r="CH63" s="22"/>
      <c r="CJ63" s="19">
        <v>1256.8500000000001</v>
      </c>
      <c r="CK63" s="22"/>
      <c r="CM63" s="19">
        <v>1273.3246866366439</v>
      </c>
    </row>
    <row r="64" spans="2:91" ht="18" customHeight="1">
      <c r="B64" s="25"/>
      <c r="H64" s="22"/>
      <c r="J64" s="10"/>
      <c r="K64" s="22"/>
      <c r="M64" s="10"/>
      <c r="N64" s="22"/>
      <c r="P64" s="10"/>
      <c r="Q64" s="22"/>
      <c r="S64" s="10"/>
      <c r="T64" s="22"/>
      <c r="V64" s="10"/>
      <c r="W64" s="22"/>
      <c r="Y64" s="10"/>
      <c r="Z64" s="22"/>
      <c r="AB64" s="10"/>
      <c r="AC64" s="22"/>
      <c r="AE64" s="10"/>
      <c r="AF64" s="22"/>
      <c r="AH64" s="10"/>
      <c r="AI64" s="22"/>
      <c r="AK64" s="10"/>
      <c r="AL64" s="22"/>
      <c r="AN64" s="10"/>
      <c r="AO64" s="22"/>
      <c r="AQ64" s="10"/>
      <c r="AR64" s="22"/>
      <c r="AT64" s="10"/>
      <c r="AU64" s="22"/>
      <c r="AW64" s="10"/>
      <c r="AX64" s="22"/>
      <c r="AZ64" s="10"/>
      <c r="BA64" s="22"/>
      <c r="BC64" s="10"/>
      <c r="BD64" s="22"/>
      <c r="BF64" s="10"/>
      <c r="BG64" s="22"/>
      <c r="BI64" s="10"/>
      <c r="BJ64" s="22"/>
      <c r="BL64" s="10"/>
      <c r="BM64" s="22"/>
      <c r="BO64" s="10"/>
      <c r="BP64" s="22"/>
      <c r="BR64" s="10"/>
      <c r="BS64" s="22"/>
      <c r="BU64" s="10"/>
      <c r="BV64" s="22"/>
      <c r="BX64" s="10"/>
      <c r="BY64" s="22"/>
      <c r="CA64" s="10"/>
      <c r="CB64" s="22"/>
      <c r="CD64" s="10"/>
      <c r="CE64" s="22"/>
      <c r="CG64" s="10"/>
      <c r="CH64" s="22"/>
      <c r="CJ64" s="10"/>
      <c r="CK64" s="22"/>
      <c r="CM64" s="10"/>
    </row>
    <row r="65" spans="2:91" ht="18" customHeight="1">
      <c r="B65" s="45" t="s">
        <v>84</v>
      </c>
      <c r="C65" s="46"/>
      <c r="D65" s="46"/>
      <c r="E65" s="46"/>
      <c r="F65" s="46"/>
      <c r="G65" s="46"/>
      <c r="H65" s="22"/>
      <c r="J65" s="44">
        <f>SUM(J45:J63)</f>
        <v>9725.5081178315868</v>
      </c>
      <c r="K65" s="22"/>
      <c r="M65" s="44">
        <f>SUM(M45:M63)</f>
        <v>9693.4724624405917</v>
      </c>
      <c r="N65" s="22"/>
      <c r="P65" s="44">
        <f>SUM(P45:P63)</f>
        <v>10044.195558414609</v>
      </c>
      <c r="Q65" s="22"/>
      <c r="S65" s="44">
        <f>SUM(S45:S63)</f>
        <v>10772.385681134716</v>
      </c>
      <c r="T65" s="22"/>
      <c r="V65" s="44">
        <f>SUM(V45:V63)</f>
        <v>11282.340660764228</v>
      </c>
      <c r="W65" s="22"/>
      <c r="Y65" s="44">
        <f>SUM(Y45:Y63)</f>
        <v>12003.045717927029</v>
      </c>
      <c r="Z65" s="22"/>
      <c r="AB65" s="44">
        <f>SUM(AB45:AB63)</f>
        <v>12747.699543551207</v>
      </c>
      <c r="AC65" s="22"/>
      <c r="AE65" s="44">
        <f>SUM(AE45:AE63)</f>
        <v>13212.849051537209</v>
      </c>
      <c r="AF65" s="22"/>
      <c r="AH65" s="44">
        <f>SUM(AH45:AH63)</f>
        <v>13765.231067078188</v>
      </c>
      <c r="AI65" s="22"/>
      <c r="AK65" s="44">
        <f>SUM(AK45:AK63)</f>
        <v>12360.777608266126</v>
      </c>
      <c r="AL65" s="22"/>
      <c r="AN65" s="44">
        <f>SUM(AN45:AN63)</f>
        <v>14759.675717695691</v>
      </c>
      <c r="AO65" s="22"/>
      <c r="AQ65" s="44">
        <f>SUM(AQ45:AQ63)</f>
        <v>16436.560009025055</v>
      </c>
      <c r="AR65" s="22"/>
      <c r="AT65" s="44">
        <f>SUM(AT45:AT63)</f>
        <v>17868.650661402258</v>
      </c>
      <c r="AU65" s="22"/>
      <c r="AW65" s="44">
        <v>8753.853117831588</v>
      </c>
      <c r="AX65" s="22"/>
      <c r="AZ65" s="44">
        <v>8672.844014001199</v>
      </c>
      <c r="BA65" s="22"/>
      <c r="BC65" s="44">
        <v>9148.605558414607</v>
      </c>
      <c r="BD65" s="22"/>
      <c r="BF65" s="44">
        <v>9832.1827753694397</v>
      </c>
      <c r="BG65" s="22"/>
      <c r="BI65" s="44">
        <v>10081.829674815315</v>
      </c>
      <c r="BJ65" s="22"/>
      <c r="BL65" s="44">
        <v>10505.873593166063</v>
      </c>
      <c r="BM65" s="22"/>
      <c r="BO65" s="44">
        <v>11818.340273930204</v>
      </c>
      <c r="BP65" s="22"/>
      <c r="BR65" s="44">
        <v>12985.356568486381</v>
      </c>
      <c r="BS65" s="22"/>
      <c r="BU65" s="44">
        <v>14551.866074982097</v>
      </c>
      <c r="BV65" s="22"/>
      <c r="BX65" s="44">
        <v>12930.609967312408</v>
      </c>
      <c r="BY65" s="22"/>
      <c r="CA65" s="44">
        <v>15347.517699070879</v>
      </c>
      <c r="CB65" s="22"/>
      <c r="CD65" s="44">
        <v>17774.492187665335</v>
      </c>
      <c r="CE65" s="22"/>
      <c r="CG65" s="44">
        <v>17306.72714056302</v>
      </c>
      <c r="CH65" s="22"/>
      <c r="CJ65" s="44">
        <v>15113.023912814951</v>
      </c>
      <c r="CK65" s="22"/>
      <c r="CM65" s="44">
        <v>15291.429533692422</v>
      </c>
    </row>
    <row r="66" spans="2:91" ht="18" customHeight="1">
      <c r="B66" s="25"/>
      <c r="H66" s="22"/>
      <c r="J66" s="10"/>
      <c r="K66" s="22"/>
      <c r="M66" s="10"/>
      <c r="N66" s="22"/>
      <c r="P66" s="10"/>
      <c r="Q66" s="22"/>
      <c r="S66" s="10"/>
      <c r="T66" s="22"/>
      <c r="V66" s="10"/>
      <c r="W66" s="22"/>
      <c r="Y66" s="10"/>
      <c r="Z66" s="22"/>
      <c r="AB66" s="10"/>
      <c r="AC66" s="22"/>
      <c r="AE66" s="10"/>
      <c r="AF66" s="22"/>
      <c r="AH66" s="10"/>
      <c r="AI66" s="22"/>
      <c r="AK66" s="10"/>
      <c r="AL66" s="22"/>
      <c r="AN66" s="10"/>
      <c r="AO66" s="22"/>
      <c r="AQ66" s="10"/>
      <c r="AR66" s="22"/>
      <c r="AT66" s="10"/>
      <c r="AU66" s="22"/>
      <c r="AW66" s="10"/>
      <c r="AX66" s="22"/>
      <c r="AZ66" s="10"/>
      <c r="BA66" s="22"/>
      <c r="BC66" s="10"/>
      <c r="BD66" s="22"/>
      <c r="BF66" s="10"/>
      <c r="BG66" s="22"/>
      <c r="BI66" s="10"/>
      <c r="BJ66" s="22"/>
      <c r="BL66" s="10"/>
      <c r="BM66" s="22"/>
      <c r="BO66" s="10"/>
      <c r="BP66" s="22"/>
      <c r="BR66" s="10"/>
      <c r="BS66" s="22"/>
      <c r="BU66" s="10"/>
      <c r="BV66" s="22"/>
      <c r="BX66" s="10"/>
      <c r="BY66" s="22"/>
      <c r="CA66" s="10"/>
      <c r="CB66" s="22"/>
      <c r="CD66" s="10"/>
      <c r="CE66" s="22"/>
      <c r="CG66" s="10"/>
      <c r="CH66" s="22"/>
      <c r="CJ66" s="10"/>
      <c r="CK66" s="22"/>
      <c r="CM66" s="10"/>
    </row>
    <row r="67" spans="2:91" ht="18" customHeight="1">
      <c r="B67" s="25" t="s">
        <v>85</v>
      </c>
      <c r="H67" s="22"/>
      <c r="J67" s="10"/>
      <c r="K67" s="22"/>
      <c r="M67" s="10"/>
      <c r="N67" s="22"/>
      <c r="P67" s="10"/>
      <c r="Q67" s="22"/>
      <c r="S67" s="10"/>
      <c r="T67" s="22"/>
      <c r="V67" s="10"/>
      <c r="W67" s="22"/>
      <c r="Y67" s="10"/>
      <c r="Z67" s="22"/>
      <c r="AB67" s="10"/>
      <c r="AC67" s="22"/>
      <c r="AE67" s="10"/>
      <c r="AF67" s="22"/>
      <c r="AH67" s="10"/>
      <c r="AI67" s="22"/>
      <c r="AK67" s="10"/>
      <c r="AL67" s="22"/>
      <c r="AN67" s="10"/>
      <c r="AO67" s="22"/>
      <c r="AQ67" s="10"/>
      <c r="AR67" s="22"/>
      <c r="AT67" s="10"/>
      <c r="AU67" s="22"/>
      <c r="AW67" s="10"/>
      <c r="AX67" s="22"/>
      <c r="AZ67" s="10"/>
      <c r="BA67" s="22"/>
      <c r="BC67" s="10"/>
      <c r="BD67" s="22"/>
      <c r="BF67" s="10"/>
      <c r="BG67" s="22"/>
      <c r="BI67" s="10"/>
      <c r="BJ67" s="22"/>
      <c r="BL67" s="10"/>
      <c r="BM67" s="22"/>
      <c r="BO67" s="10"/>
      <c r="BP67" s="22"/>
      <c r="BR67" s="10"/>
      <c r="BS67" s="22"/>
      <c r="BU67" s="10"/>
      <c r="BV67" s="22"/>
      <c r="BX67" s="10"/>
      <c r="BY67" s="22"/>
      <c r="CA67" s="10"/>
      <c r="CB67" s="22"/>
      <c r="CD67" s="10"/>
      <c r="CE67" s="22"/>
      <c r="CG67" s="10"/>
      <c r="CH67" s="22"/>
      <c r="CJ67" s="10"/>
      <c r="CK67" s="22"/>
      <c r="CM67" s="10"/>
    </row>
    <row r="68" spans="2:91" ht="18" customHeight="1">
      <c r="B68" s="2" t="s">
        <v>86</v>
      </c>
      <c r="C68" s="1">
        <v>2</v>
      </c>
      <c r="D68" s="1" t="s">
        <v>4</v>
      </c>
      <c r="E68" s="49" t="s">
        <v>13</v>
      </c>
      <c r="F68" s="1" t="s">
        <v>60</v>
      </c>
      <c r="G68" s="1" t="s">
        <v>87</v>
      </c>
      <c r="H68" s="41"/>
      <c r="I68" s="17"/>
      <c r="J68" s="19"/>
      <c r="K68" s="41"/>
      <c r="L68" s="17"/>
      <c r="M68" s="19"/>
      <c r="N68" s="41"/>
      <c r="O68" s="17"/>
      <c r="P68" s="19"/>
      <c r="Q68" s="41"/>
      <c r="R68" s="17"/>
      <c r="S68" s="19"/>
      <c r="T68" s="41"/>
      <c r="U68" s="17"/>
      <c r="V68" s="19"/>
      <c r="W68" s="41"/>
      <c r="X68" s="17"/>
      <c r="Y68" s="19"/>
      <c r="Z68" s="41"/>
      <c r="AA68" s="17"/>
      <c r="AB68" s="19"/>
      <c r="AC68" s="41"/>
      <c r="AD68" s="17"/>
      <c r="AE68" s="19"/>
      <c r="AF68" s="41"/>
      <c r="AG68" s="17"/>
      <c r="AH68" s="19"/>
      <c r="AI68" s="41"/>
      <c r="AJ68" s="17"/>
      <c r="AK68" s="19"/>
      <c r="AL68" s="41"/>
      <c r="AM68" s="17"/>
      <c r="AN68" s="19"/>
      <c r="AO68" s="41"/>
      <c r="AP68" s="17"/>
      <c r="AQ68" s="19"/>
      <c r="AR68" s="41"/>
      <c r="AS68" s="17"/>
      <c r="AT68" s="19"/>
      <c r="AU68" s="41">
        <v>237.02773799006783</v>
      </c>
      <c r="AV68" s="17">
        <v>4715.3178032164287</v>
      </c>
      <c r="AW68" s="19">
        <v>1117.6611128006859</v>
      </c>
      <c r="AX68" s="41">
        <v>265.88011845195547</v>
      </c>
      <c r="AY68" s="17">
        <v>4201.4036882952196</v>
      </c>
      <c r="AZ68" s="19">
        <v>1117.0697103084156</v>
      </c>
      <c r="BA68" s="41">
        <v>298.10908668628696</v>
      </c>
      <c r="BB68" s="17">
        <v>3471.334703572023</v>
      </c>
      <c r="BC68" s="19">
        <v>1034.8364180642684</v>
      </c>
      <c r="BD68" s="41">
        <v>322.53871022457423</v>
      </c>
      <c r="BE68" s="17">
        <v>2821.4707869904846</v>
      </c>
      <c r="BF68" s="19">
        <v>910.03354857222541</v>
      </c>
      <c r="BG68" s="41">
        <v>368.45229018177804</v>
      </c>
      <c r="BH68" s="17">
        <v>1518.5630521882385</v>
      </c>
      <c r="BI68" s="19">
        <v>559.51803436418743</v>
      </c>
      <c r="BJ68" s="41">
        <v>412.57377285393869</v>
      </c>
      <c r="BK68" s="17">
        <v>1322.943946307578</v>
      </c>
      <c r="BL68" s="19">
        <v>545.81197520239596</v>
      </c>
      <c r="BM68" s="41">
        <v>439.2</v>
      </c>
      <c r="BN68" s="17">
        <v>1224.8660432063516</v>
      </c>
      <c r="BO68" s="19">
        <v>537.96116617622965</v>
      </c>
      <c r="BP68" s="41">
        <v>489.6</v>
      </c>
      <c r="BQ68" s="17">
        <v>908.92133837090171</v>
      </c>
      <c r="BR68" s="19">
        <v>445.00788726639354</v>
      </c>
      <c r="BS68" s="41">
        <v>463.5</v>
      </c>
      <c r="BT68" s="17">
        <v>686.92308339556894</v>
      </c>
      <c r="BU68" s="19">
        <v>318.38884915384619</v>
      </c>
      <c r="BV68" s="41">
        <v>459</v>
      </c>
      <c r="BW68" s="17">
        <v>630.07814377642626</v>
      </c>
      <c r="BX68" s="19">
        <v>289.20586799337963</v>
      </c>
      <c r="BY68" s="41">
        <v>570.6</v>
      </c>
      <c r="BZ68" s="17">
        <v>553.97445345909205</v>
      </c>
      <c r="CA68" s="19">
        <v>316.09782314375792</v>
      </c>
      <c r="CB68" s="41">
        <v>398.7</v>
      </c>
      <c r="CC68" s="17">
        <v>679.4233629685823</v>
      </c>
      <c r="CD68" s="19">
        <v>270.88609481557376</v>
      </c>
      <c r="CE68" s="41">
        <v>340</v>
      </c>
      <c r="CF68" s="17">
        <v>713.29909672254792</v>
      </c>
      <c r="CG68" s="19">
        <v>242.52169288566631</v>
      </c>
      <c r="CH68" s="41">
        <v>382</v>
      </c>
      <c r="CI68" s="17">
        <v>811.22642670157086</v>
      </c>
      <c r="CJ68" s="19">
        <v>309.88849500000003</v>
      </c>
      <c r="CK68" s="41">
        <v>383.14599999999996</v>
      </c>
      <c r="CL68" s="17">
        <v>873.95707790318511</v>
      </c>
      <c r="CM68" s="19">
        <v>334.85315857029377</v>
      </c>
    </row>
    <row r="69" spans="2:91" ht="18" customHeight="1">
      <c r="B69" s="2" t="s">
        <v>67</v>
      </c>
      <c r="C69" s="1">
        <v>2</v>
      </c>
      <c r="D69" s="1" t="s">
        <v>4</v>
      </c>
      <c r="E69" s="49" t="s">
        <v>13</v>
      </c>
      <c r="F69" s="1" t="s">
        <v>60</v>
      </c>
      <c r="G69" s="1" t="s">
        <v>68</v>
      </c>
      <c r="H69" s="41">
        <v>289.81009439478737</v>
      </c>
      <c r="I69" s="17">
        <f>J69*10^3/H69</f>
        <v>4033.1249999999995</v>
      </c>
      <c r="J69" s="19">
        <v>1168.8403369559767</v>
      </c>
      <c r="K69" s="41">
        <v>281.59895192985994</v>
      </c>
      <c r="L69" s="17">
        <f>M69*10^3/K69</f>
        <v>4033.1249999999995</v>
      </c>
      <c r="M69" s="19">
        <v>1135.7237730021163</v>
      </c>
      <c r="N69" s="41">
        <v>256.96380679599008</v>
      </c>
      <c r="O69" s="17">
        <f>P69*10^3/N69</f>
        <v>4033.1250000000005</v>
      </c>
      <c r="P69" s="19">
        <v>1036.3671532840776</v>
      </c>
      <c r="Q69" s="41">
        <v>219.89759811143708</v>
      </c>
      <c r="R69" s="17">
        <f>S69*10^3/Q69</f>
        <v>4050.0000000000005</v>
      </c>
      <c r="S69" s="19">
        <v>890.58527235132021</v>
      </c>
      <c r="T69" s="41">
        <v>134.74951282654743</v>
      </c>
      <c r="U69" s="17">
        <f>V69*10^3/T69</f>
        <v>4050</v>
      </c>
      <c r="V69" s="19">
        <v>545.73552694751709</v>
      </c>
      <c r="W69" s="41">
        <v>131.4</v>
      </c>
      <c r="X69" s="17">
        <f>Y69*10^3/W69</f>
        <v>4050.0000000000009</v>
      </c>
      <c r="Y69" s="19">
        <v>532.17000000000007</v>
      </c>
      <c r="Z69" s="41">
        <v>128.70000000000002</v>
      </c>
      <c r="AA69" s="17">
        <f>AB69*10^3/Z69</f>
        <v>4049.9999999999995</v>
      </c>
      <c r="AB69" s="19">
        <v>521.23500000000001</v>
      </c>
      <c r="AC69" s="41">
        <v>105.29999999999998</v>
      </c>
      <c r="AD69" s="17">
        <f>AE69*10^3/AC69</f>
        <v>4050.0000000000005</v>
      </c>
      <c r="AE69" s="19">
        <v>426.46499999999997</v>
      </c>
      <c r="AF69" s="41">
        <v>74.7</v>
      </c>
      <c r="AG69" s="17">
        <f>AH69*10^3/AF69</f>
        <v>4050</v>
      </c>
      <c r="AH69" s="19">
        <v>302.53500000000003</v>
      </c>
      <c r="AI69" s="41">
        <v>67.5</v>
      </c>
      <c r="AJ69" s="17">
        <f>AK69*10^3/AI69</f>
        <v>4050</v>
      </c>
      <c r="AK69" s="19">
        <v>273.375</v>
      </c>
      <c r="AL69" s="41">
        <v>72.900000000000006</v>
      </c>
      <c r="AM69" s="17">
        <f>AN69*10^3/AL69</f>
        <v>4049.9999999999995</v>
      </c>
      <c r="AN69" s="19">
        <v>295.245</v>
      </c>
      <c r="AO69" s="41">
        <v>58.5</v>
      </c>
      <c r="AP69" s="17">
        <f>AQ69*10^3/AO69</f>
        <v>4049.9999999999995</v>
      </c>
      <c r="AQ69" s="19">
        <v>236.92499999999998</v>
      </c>
      <c r="AR69" s="41">
        <v>50.505391250171357</v>
      </c>
      <c r="AS69" s="17">
        <f>AT69*10^3/AR69</f>
        <v>4050</v>
      </c>
      <c r="AT69" s="19">
        <v>204.54683456319398</v>
      </c>
      <c r="AU69" s="41">
        <v>289.81009439478737</v>
      </c>
      <c r="AV69" s="17">
        <v>3779.4369099220157</v>
      </c>
      <c r="AW69" s="19">
        <v>1095.3189676236429</v>
      </c>
      <c r="AX69" s="41">
        <v>281.59895192985994</v>
      </c>
      <c r="AY69" s="17">
        <v>4117.5127456049504</v>
      </c>
      <c r="AZ69" s="19">
        <v>1159.487273720194</v>
      </c>
      <c r="BA69" s="41">
        <v>256.96380679599014</v>
      </c>
      <c r="BB69" s="17">
        <v>4112.0854473043419</v>
      </c>
      <c r="BC69" s="19">
        <v>1056.6571304097156</v>
      </c>
      <c r="BD69" s="41">
        <v>219.89759811143711</v>
      </c>
      <c r="BE69" s="17">
        <v>5157.095085541182</v>
      </c>
      <c r="BF69" s="19">
        <v>1134.0328225428023</v>
      </c>
      <c r="BG69" s="41">
        <v>134.74951282654743</v>
      </c>
      <c r="BH69" s="17">
        <v>10037.024807302474</v>
      </c>
      <c r="BI69" s="19">
        <v>1352.4842030119796</v>
      </c>
      <c r="BJ69" s="41">
        <v>131.4</v>
      </c>
      <c r="BK69" s="17">
        <v>12321.711809637143</v>
      </c>
      <c r="BL69" s="19">
        <v>1619.0729317863206</v>
      </c>
      <c r="BM69" s="41">
        <v>128.70000000000002</v>
      </c>
      <c r="BN69" s="17">
        <v>13364.886713286711</v>
      </c>
      <c r="BO69" s="19">
        <v>1720.0609199999999</v>
      </c>
      <c r="BP69" s="41">
        <v>105.3</v>
      </c>
      <c r="BQ69" s="17">
        <v>16605.520467836257</v>
      </c>
      <c r="BR69" s="19">
        <v>1748.5613052631577</v>
      </c>
      <c r="BS69" s="41">
        <v>74.7</v>
      </c>
      <c r="BT69" s="17">
        <v>21489.537900273659</v>
      </c>
      <c r="BU69" s="19">
        <v>1605.2684811504423</v>
      </c>
      <c r="BV69" s="41">
        <v>67.5</v>
      </c>
      <c r="BW69" s="17">
        <v>24704.292697247703</v>
      </c>
      <c r="BX69" s="19">
        <v>1667.5397570642201</v>
      </c>
      <c r="BY69" s="41">
        <v>72.900000000000006</v>
      </c>
      <c r="BZ69" s="17">
        <v>28797.172047815005</v>
      </c>
      <c r="CA69" s="19">
        <v>2099.3138422857141</v>
      </c>
      <c r="CB69" s="41">
        <v>58.5</v>
      </c>
      <c r="CC69" s="17">
        <v>27475.61681925274</v>
      </c>
      <c r="CD69" s="19">
        <v>1607.3235839262854</v>
      </c>
      <c r="CE69" s="41">
        <v>50</v>
      </c>
      <c r="CF69" s="17">
        <v>29202.390046222219</v>
      </c>
      <c r="CG69" s="19">
        <v>1460.1195023111109</v>
      </c>
      <c r="CH69" s="41">
        <v>63</v>
      </c>
      <c r="CI69" s="17">
        <v>26535.841344459557</v>
      </c>
      <c r="CJ69" s="19">
        <v>1671.7580047009521</v>
      </c>
      <c r="CK69" s="41">
        <v>63.188999999999993</v>
      </c>
      <c r="CL69" s="17">
        <v>29714.107060942762</v>
      </c>
      <c r="CM69" s="19">
        <v>1877.6047110739121</v>
      </c>
    </row>
    <row r="70" spans="2:91" ht="18" customHeight="1">
      <c r="B70" s="2" t="s">
        <v>88</v>
      </c>
      <c r="C70" s="1">
        <v>2</v>
      </c>
      <c r="D70" s="1" t="s">
        <v>4</v>
      </c>
      <c r="E70" s="49" t="s">
        <v>13</v>
      </c>
      <c r="F70" s="1" t="s">
        <v>60</v>
      </c>
      <c r="G70" s="1" t="s">
        <v>68</v>
      </c>
      <c r="H70" s="41">
        <v>61.162167615144753</v>
      </c>
      <c r="I70" s="17">
        <f>J70*10^3/H70</f>
        <v>5630.3971965677792</v>
      </c>
      <c r="J70" s="19">
        <v>344.36729707631963</v>
      </c>
      <c r="K70" s="41">
        <v>47.520929618184589</v>
      </c>
      <c r="L70" s="17">
        <f>M70*10^3/K70</f>
        <v>5747.98869168693</v>
      </c>
      <c r="M70" s="19">
        <v>273.14976606377553</v>
      </c>
      <c r="N70" s="41">
        <v>42.927106517722947</v>
      </c>
      <c r="O70" s="17">
        <f>P70*10^3/N70</f>
        <v>5685.2035327645244</v>
      </c>
      <c r="P70" s="19">
        <v>244.04933762591753</v>
      </c>
      <c r="Q70" s="41">
        <v>36.563691663988635</v>
      </c>
      <c r="R70" s="17">
        <f>S70*10^3/Q70</f>
        <v>5731.0635827073111</v>
      </c>
      <c r="S70" s="19">
        <v>209.54884174482413</v>
      </c>
      <c r="T70" s="41">
        <v>38.798196991674558</v>
      </c>
      <c r="U70" s="17">
        <f>V70*10^3/T70</f>
        <v>5900.9011268070608</v>
      </c>
      <c r="V70" s="19">
        <v>228.94432434625472</v>
      </c>
      <c r="W70" s="41">
        <v>56.026227146061295</v>
      </c>
      <c r="X70" s="17">
        <f>Y70*10^3/W70</f>
        <v>5925.2296257343141</v>
      </c>
      <c r="Y70" s="19">
        <v>331.9682609039624</v>
      </c>
      <c r="Z70" s="41">
        <v>63.09999999999998</v>
      </c>
      <c r="AA70" s="17">
        <f>AB70*10^3/Z70</f>
        <v>5953.3549920760697</v>
      </c>
      <c r="AB70" s="19">
        <v>375.65669999999989</v>
      </c>
      <c r="AC70" s="41">
        <v>66.09999999999998</v>
      </c>
      <c r="AD70" s="17">
        <f>AE70*10^3/AC70</f>
        <v>5994.4402420574897</v>
      </c>
      <c r="AE70" s="19">
        <v>396.23249999999996</v>
      </c>
      <c r="AF70" s="41">
        <v>59.799999999999983</v>
      </c>
      <c r="AG70" s="17">
        <f>AH70*10^3/AF70</f>
        <v>6026.0769230769229</v>
      </c>
      <c r="AH70" s="19">
        <v>360.35939999999988</v>
      </c>
      <c r="AI70" s="41">
        <v>58.499999999999979</v>
      </c>
      <c r="AJ70" s="17">
        <f>AK70*10^3/AI70</f>
        <v>6034.8461538461543</v>
      </c>
      <c r="AK70" s="19">
        <v>353.03849999999989</v>
      </c>
      <c r="AL70" s="41">
        <v>71.499999999999986</v>
      </c>
      <c r="AM70" s="17">
        <f>AN70*10^3/AL70</f>
        <v>6047.1986013986016</v>
      </c>
      <c r="AN70" s="19">
        <v>432.3746999999999</v>
      </c>
      <c r="AO70" s="41">
        <v>50.799999999999983</v>
      </c>
      <c r="AP70" s="17">
        <f>AQ70*10^3/AO70</f>
        <v>6035.0551181102355</v>
      </c>
      <c r="AQ70" s="19">
        <v>306.5807999999999</v>
      </c>
      <c r="AR70" s="41">
        <v>47.694539668783548</v>
      </c>
      <c r="AS70" s="17">
        <f>AT70*10^3/AR70</f>
        <v>6043.5780303723759</v>
      </c>
      <c r="AT70" s="19">
        <v>288.24567211098406</v>
      </c>
      <c r="AU70" s="41">
        <v>61.16216761514476</v>
      </c>
      <c r="AV70" s="17">
        <v>5820.1868637323296</v>
      </c>
      <c r="AW70" s="19">
        <v>355.9752445110604</v>
      </c>
      <c r="AX70" s="41">
        <v>47.520929618184596</v>
      </c>
      <c r="AY70" s="17">
        <v>6183.8122989184476</v>
      </c>
      <c r="AZ70" s="19">
        <v>293.86050902896784</v>
      </c>
      <c r="BA70" s="41">
        <v>42.927106517722947</v>
      </c>
      <c r="BB70" s="17">
        <v>6093.9439619921868</v>
      </c>
      <c r="BC70" s="19">
        <v>261.5953815694732</v>
      </c>
      <c r="BD70" s="41">
        <v>36.563691663988635</v>
      </c>
      <c r="BE70" s="17">
        <v>6201.2904132348194</v>
      </c>
      <c r="BF70" s="19">
        <v>226.7420705883666</v>
      </c>
      <c r="BG70" s="41">
        <v>38.798196991674558</v>
      </c>
      <c r="BH70" s="17">
        <v>6845.0281856403108</v>
      </c>
      <c r="BI70" s="19">
        <v>265.57475196003747</v>
      </c>
      <c r="BJ70" s="41">
        <v>56.026227146061295</v>
      </c>
      <c r="BK70" s="17">
        <v>6936.8565778455322</v>
      </c>
      <c r="BL70" s="19">
        <v>388.64590231002319</v>
      </c>
      <c r="BM70" s="41">
        <v>63.099999999999987</v>
      </c>
      <c r="BN70" s="17">
        <v>7092.1368467780349</v>
      </c>
      <c r="BO70" s="19">
        <v>447.51383503169393</v>
      </c>
      <c r="BP70" s="41">
        <v>66.099999999999994</v>
      </c>
      <c r="BQ70" s="17">
        <v>7338.7590954589414</v>
      </c>
      <c r="BR70" s="19">
        <v>485.09197620983599</v>
      </c>
      <c r="BS70" s="41">
        <v>59.799999999999983</v>
      </c>
      <c r="BT70" s="17">
        <v>7533.2725629234201</v>
      </c>
      <c r="BU70" s="19">
        <v>450.48969926282041</v>
      </c>
      <c r="BV70" s="41">
        <v>58.499999999999986</v>
      </c>
      <c r="BW70" s="17">
        <v>7613.6919267630228</v>
      </c>
      <c r="BX70" s="19">
        <v>445.40097771563671</v>
      </c>
      <c r="BY70" s="41">
        <v>71.499999999999986</v>
      </c>
      <c r="BZ70" s="17">
        <v>7770.682904856304</v>
      </c>
      <c r="CA70" s="19">
        <v>555.6038276972256</v>
      </c>
      <c r="CB70" s="41">
        <v>50.79999999999999</v>
      </c>
      <c r="CC70" s="17">
        <v>8346.6373753872449</v>
      </c>
      <c r="CD70" s="19">
        <v>424.00917866967194</v>
      </c>
      <c r="CE70" s="41">
        <v>0</v>
      </c>
      <c r="CF70" s="17" t="e">
        <v>#DIV/0!</v>
      </c>
      <c r="CG70" s="19">
        <v>0</v>
      </c>
      <c r="CH70" s="41">
        <v>0</v>
      </c>
      <c r="CI70" s="17" t="e">
        <v>#DIV/0!</v>
      </c>
      <c r="CJ70" s="19">
        <v>0</v>
      </c>
      <c r="CK70" s="41">
        <v>0</v>
      </c>
      <c r="CL70" s="17" t="e">
        <v>#DIV/0!</v>
      </c>
      <c r="CM70" s="19">
        <v>0</v>
      </c>
    </row>
    <row r="71" spans="2:91" ht="18" customHeight="1">
      <c r="B71" s="2" t="s">
        <v>89</v>
      </c>
      <c r="C71" s="1">
        <v>2</v>
      </c>
      <c r="D71" s="1" t="s">
        <v>4</v>
      </c>
      <c r="E71" s="48" t="s">
        <v>12</v>
      </c>
      <c r="G71" s="1" t="s">
        <v>90</v>
      </c>
      <c r="H71" s="42"/>
      <c r="I71" s="17"/>
      <c r="J71" s="15"/>
      <c r="K71" s="42"/>
      <c r="L71" s="17"/>
      <c r="M71" s="15"/>
      <c r="N71" s="42"/>
      <c r="O71" s="17"/>
      <c r="P71" s="15"/>
      <c r="Q71" s="42"/>
      <c r="R71" s="17"/>
      <c r="S71" s="15"/>
      <c r="T71" s="42"/>
      <c r="U71" s="17"/>
      <c r="V71" s="15"/>
      <c r="W71" s="42"/>
      <c r="X71" s="17"/>
      <c r="Y71" s="15"/>
      <c r="Z71" s="42"/>
      <c r="AA71" s="17"/>
      <c r="AB71" s="15"/>
      <c r="AC71" s="42"/>
      <c r="AD71" s="17"/>
      <c r="AE71" s="15"/>
      <c r="AF71" s="42"/>
      <c r="AG71" s="17"/>
      <c r="AH71" s="15"/>
      <c r="AI71" s="42"/>
      <c r="AJ71" s="17"/>
      <c r="AK71" s="15"/>
      <c r="AL71" s="42"/>
      <c r="AM71" s="17"/>
      <c r="AN71" s="15"/>
      <c r="AO71" s="42"/>
      <c r="AP71" s="17"/>
      <c r="AQ71" s="15"/>
      <c r="AR71" s="42"/>
      <c r="AS71" s="17"/>
      <c r="AT71" s="15"/>
      <c r="AU71" s="41">
        <v>0</v>
      </c>
      <c r="AV71" s="17" t="e">
        <v>#DIV/0!</v>
      </c>
      <c r="AW71" s="19">
        <v>0</v>
      </c>
      <c r="AX71" s="41">
        <v>0</v>
      </c>
      <c r="AY71" s="17" t="e">
        <v>#DIV/0!</v>
      </c>
      <c r="AZ71" s="19">
        <v>0</v>
      </c>
      <c r="BA71" s="41">
        <v>0</v>
      </c>
      <c r="BB71" s="17" t="e">
        <v>#DIV/0!</v>
      </c>
      <c r="BC71" s="19">
        <v>0</v>
      </c>
      <c r="BD71" s="41">
        <v>0</v>
      </c>
      <c r="BE71" s="17" t="e">
        <v>#DIV/0!</v>
      </c>
      <c r="BF71" s="19">
        <v>0</v>
      </c>
      <c r="BG71" s="41">
        <v>0</v>
      </c>
      <c r="BH71" s="17" t="e">
        <v>#DIV/0!</v>
      </c>
      <c r="BI71" s="19">
        <v>0</v>
      </c>
      <c r="BJ71" s="41">
        <v>0</v>
      </c>
      <c r="BK71" s="17" t="e">
        <v>#DIV/0!</v>
      </c>
      <c r="BL71" s="19">
        <v>0</v>
      </c>
      <c r="BM71" s="41">
        <v>0</v>
      </c>
      <c r="BN71" s="17" t="e">
        <v>#DIV/0!</v>
      </c>
      <c r="BO71" s="19">
        <v>0</v>
      </c>
      <c r="BP71" s="41">
        <v>0</v>
      </c>
      <c r="BQ71" s="17" t="e">
        <v>#DIV/0!</v>
      </c>
      <c r="BR71" s="19">
        <v>0</v>
      </c>
      <c r="BS71" s="41">
        <v>0</v>
      </c>
      <c r="BT71" s="17" t="e">
        <v>#DIV/0!</v>
      </c>
      <c r="BU71" s="19">
        <v>0</v>
      </c>
      <c r="BV71" s="41">
        <v>0</v>
      </c>
      <c r="BW71" s="17" t="e">
        <v>#DIV/0!</v>
      </c>
      <c r="BX71" s="19">
        <v>0</v>
      </c>
      <c r="BY71" s="41">
        <v>0</v>
      </c>
      <c r="BZ71" s="17" t="e">
        <v>#DIV/0!</v>
      </c>
      <c r="CA71" s="19">
        <v>0</v>
      </c>
      <c r="CB71" s="41">
        <v>0</v>
      </c>
      <c r="CC71" s="17" t="e">
        <v>#DIV/0!</v>
      </c>
      <c r="CD71" s="19">
        <v>0</v>
      </c>
      <c r="CE71" s="41">
        <v>0</v>
      </c>
      <c r="CF71" s="17" t="e">
        <v>#DIV/0!</v>
      </c>
      <c r="CG71" s="19">
        <v>0</v>
      </c>
      <c r="CH71" s="41">
        <v>0</v>
      </c>
      <c r="CI71" s="17" t="e">
        <v>#DIV/0!</v>
      </c>
      <c r="CJ71" s="19">
        <v>0</v>
      </c>
      <c r="CK71" s="41">
        <v>0</v>
      </c>
      <c r="CL71" s="17" t="e">
        <v>#DIV/0!</v>
      </c>
      <c r="CM71" s="19">
        <v>0</v>
      </c>
    </row>
    <row r="72" spans="2:91" ht="18" customHeight="1">
      <c r="B72" s="2"/>
      <c r="E72" s="50"/>
      <c r="H72" s="42"/>
      <c r="I72" s="17"/>
      <c r="J72" s="15"/>
      <c r="K72" s="42"/>
      <c r="L72" s="17"/>
      <c r="M72" s="15"/>
      <c r="N72" s="42"/>
      <c r="O72" s="17"/>
      <c r="P72" s="15"/>
      <c r="Q72" s="42"/>
      <c r="R72" s="17"/>
      <c r="S72" s="15"/>
      <c r="T72" s="42"/>
      <c r="U72" s="17"/>
      <c r="V72" s="15"/>
      <c r="W72" s="42"/>
      <c r="X72" s="17"/>
      <c r="Y72" s="15"/>
      <c r="Z72" s="42"/>
      <c r="AA72" s="17"/>
      <c r="AB72" s="15"/>
      <c r="AC72" s="42"/>
      <c r="AD72" s="17"/>
      <c r="AE72" s="15"/>
      <c r="AF72" s="42"/>
      <c r="AG72" s="17"/>
      <c r="AH72" s="15"/>
      <c r="AI72" s="42"/>
      <c r="AJ72" s="17"/>
      <c r="AK72" s="15"/>
      <c r="AL72" s="42"/>
      <c r="AM72" s="17"/>
      <c r="AN72" s="15"/>
      <c r="AO72" s="42"/>
      <c r="AP72" s="17"/>
      <c r="AQ72" s="15"/>
      <c r="AR72" s="42"/>
      <c r="AS72" s="17"/>
      <c r="AT72" s="15"/>
      <c r="AU72" s="42"/>
      <c r="AV72" s="17"/>
      <c r="AW72" s="15"/>
      <c r="AX72" s="42"/>
      <c r="AY72" s="17"/>
      <c r="AZ72" s="15"/>
      <c r="BA72" s="42"/>
      <c r="BB72" s="17"/>
      <c r="BC72" s="15"/>
      <c r="BD72" s="42"/>
      <c r="BE72" s="17"/>
      <c r="BF72" s="15"/>
      <c r="BG72" s="42"/>
      <c r="BH72" s="17"/>
      <c r="BI72" s="15"/>
      <c r="BJ72" s="42"/>
      <c r="BK72" s="17"/>
      <c r="BL72" s="15"/>
      <c r="BM72" s="42"/>
      <c r="BN72" s="17"/>
      <c r="BO72" s="15"/>
      <c r="BP72" s="42"/>
      <c r="BQ72" s="17"/>
      <c r="BR72" s="15"/>
      <c r="BS72" s="42"/>
      <c r="BT72" s="17"/>
      <c r="BU72" s="15"/>
      <c r="BV72" s="42"/>
      <c r="BW72" s="17"/>
      <c r="BX72" s="15"/>
      <c r="BY72" s="42"/>
      <c r="BZ72" s="17"/>
      <c r="CA72" s="15"/>
      <c r="CB72" s="42"/>
      <c r="CC72" s="17"/>
      <c r="CD72" s="15"/>
      <c r="CE72" s="42"/>
      <c r="CF72" s="17"/>
      <c r="CG72" s="15"/>
      <c r="CH72" s="42"/>
      <c r="CI72" s="17"/>
      <c r="CJ72" s="15"/>
      <c r="CK72" s="42"/>
      <c r="CL72" s="17"/>
      <c r="CM72" s="15"/>
    </row>
    <row r="73" spans="2:91" ht="18" customHeight="1">
      <c r="B73" s="25" t="s">
        <v>91</v>
      </c>
      <c r="H73" s="22"/>
      <c r="J73" s="10"/>
      <c r="K73" s="22"/>
      <c r="M73" s="10"/>
      <c r="N73" s="22"/>
      <c r="P73" s="10"/>
      <c r="Q73" s="22"/>
      <c r="S73" s="10"/>
      <c r="T73" s="22"/>
      <c r="V73" s="10"/>
      <c r="W73" s="22"/>
      <c r="Y73" s="10"/>
      <c r="Z73" s="22"/>
      <c r="AB73" s="10"/>
      <c r="AC73" s="22"/>
      <c r="AE73" s="10"/>
      <c r="AF73" s="22"/>
      <c r="AH73" s="10"/>
      <c r="AI73" s="22"/>
      <c r="AK73" s="10"/>
      <c r="AL73" s="22"/>
      <c r="AN73" s="10"/>
      <c r="AO73" s="22"/>
      <c r="AQ73" s="10"/>
      <c r="AR73" s="22"/>
      <c r="AT73" s="10"/>
      <c r="AU73" s="22"/>
      <c r="AW73" s="10"/>
      <c r="AX73" s="22"/>
      <c r="AZ73" s="10"/>
      <c r="BA73" s="22"/>
      <c r="BC73" s="10"/>
      <c r="BD73" s="22"/>
      <c r="BF73" s="10"/>
      <c r="BG73" s="22"/>
      <c r="BI73" s="10"/>
      <c r="BJ73" s="22"/>
      <c r="BL73" s="10"/>
      <c r="BM73" s="22"/>
      <c r="BO73" s="10"/>
      <c r="BP73" s="22"/>
      <c r="BR73" s="10"/>
      <c r="BS73" s="22"/>
      <c r="BU73" s="10"/>
      <c r="BV73" s="22"/>
      <c r="BX73" s="10"/>
      <c r="BY73" s="22"/>
      <c r="CA73" s="10"/>
      <c r="CB73" s="22"/>
      <c r="CD73" s="10"/>
      <c r="CE73" s="22"/>
      <c r="CG73" s="10"/>
      <c r="CH73" s="22"/>
      <c r="CJ73" s="10"/>
      <c r="CK73" s="22"/>
      <c r="CM73" s="10"/>
    </row>
    <row r="74" spans="2:91" ht="18" customHeight="1">
      <c r="B74" s="2" t="s">
        <v>92</v>
      </c>
      <c r="C74" s="1">
        <v>2</v>
      </c>
      <c r="D74" s="1" t="s">
        <v>4</v>
      </c>
      <c r="E74" s="48" t="s">
        <v>12</v>
      </c>
      <c r="F74" s="1" t="s">
        <v>71</v>
      </c>
      <c r="G74" s="1" t="s">
        <v>75</v>
      </c>
      <c r="H74" s="41">
        <v>485.74047088481643</v>
      </c>
      <c r="I74" s="17">
        <f>J74*10^3/H74</f>
        <v>4378.2406642749147</v>
      </c>
      <c r="J74" s="19">
        <v>2126.6886819119486</v>
      </c>
      <c r="K74" s="41">
        <v>424.45718542456166</v>
      </c>
      <c r="L74" s="17">
        <f>M74*10^3/K74</f>
        <v>4578.0790191114411</v>
      </c>
      <c r="M74" s="19">
        <v>1943.1985351032804</v>
      </c>
      <c r="N74" s="41">
        <v>366.5320775593633</v>
      </c>
      <c r="O74" s="17">
        <f>P74*10^3/N74</f>
        <v>4759.6052027059131</v>
      </c>
      <c r="P74" s="19">
        <v>1744.5479833101531</v>
      </c>
      <c r="Q74" s="41">
        <v>371.81803553146295</v>
      </c>
      <c r="R74" s="17">
        <f>S74*10^3/Q74</f>
        <v>4641.2716501019777</v>
      </c>
      <c r="S74" s="19">
        <v>1725.7085073087887</v>
      </c>
      <c r="T74" s="41">
        <v>470.12364292204279</v>
      </c>
      <c r="U74" s="17">
        <f>V74*10^3/T74</f>
        <v>4495.408289898236</v>
      </c>
      <c r="V74" s="19">
        <v>2113.3977216689095</v>
      </c>
      <c r="W74" s="41">
        <v>451.30845130845125</v>
      </c>
      <c r="X74" s="17">
        <f>Y74*10^3/W74</f>
        <v>4354.7727272727279</v>
      </c>
      <c r="Y74" s="19">
        <v>1965.3457353457352</v>
      </c>
      <c r="Z74" s="41">
        <v>472.57398045514918</v>
      </c>
      <c r="AA74" s="17">
        <f>AB74*10^3/Z74</f>
        <v>4402.3304338996813</v>
      </c>
      <c r="AB74" s="19">
        <v>2080.4268164268165</v>
      </c>
      <c r="AC74" s="41">
        <v>526.58769726730895</v>
      </c>
      <c r="AD74" s="17">
        <f>AE74*10^3/AC74</f>
        <v>4453.1307114330184</v>
      </c>
      <c r="AE74" s="19">
        <v>2344.9638469638467</v>
      </c>
      <c r="AF74" s="41">
        <v>574.41044777728189</v>
      </c>
      <c r="AG74" s="17">
        <f>AH74*10^3/AF74</f>
        <v>4516.901272591891</v>
      </c>
      <c r="AH74" s="19">
        <v>2594.5552825552827</v>
      </c>
      <c r="AI74" s="41">
        <v>535.20682162540436</v>
      </c>
      <c r="AJ74" s="17">
        <f>AK74*10^3/AI74</f>
        <v>4560.1355513436674</v>
      </c>
      <c r="AK74" s="19">
        <v>2440.6156546156549</v>
      </c>
      <c r="AL74" s="41">
        <v>551.90666152685708</v>
      </c>
      <c r="AM74" s="17">
        <f>AN74*10^3/AL74</f>
        <v>4752.528091789075</v>
      </c>
      <c r="AN74" s="19">
        <v>2622.9519129519131</v>
      </c>
      <c r="AO74" s="41">
        <v>439.57660937151309</v>
      </c>
      <c r="AP74" s="17">
        <f>AQ74*10^3/AO74</f>
        <v>5217.2965883706747</v>
      </c>
      <c r="AQ74" s="19">
        <v>2293.401544401544</v>
      </c>
      <c r="AR74" s="41">
        <v>448.5350042606679</v>
      </c>
      <c r="AS74" s="17">
        <f>AT74*10^3/AR74</f>
        <v>5558.5893072002136</v>
      </c>
      <c r="AT74" s="19">
        <v>2493.221878588351</v>
      </c>
      <c r="AU74" s="41">
        <v>485.78938422514574</v>
      </c>
      <c r="AV74" s="17">
        <v>492.4217383105522</v>
      </c>
      <c r="AW74" s="19">
        <v>239.21325303295902</v>
      </c>
      <c r="AX74" s="41">
        <v>424.47522799909979</v>
      </c>
      <c r="AY74" s="17">
        <v>548.55500988947904</v>
      </c>
      <c r="AZ74" s="19">
        <v>232.84801289288504</v>
      </c>
      <c r="BA74" s="41">
        <v>366.5276490876488</v>
      </c>
      <c r="BB74" s="17">
        <v>582.09668165700111</v>
      </c>
      <c r="BC74" s="19">
        <v>213.35452826946212</v>
      </c>
      <c r="BD74" s="41">
        <v>371.81505049133682</v>
      </c>
      <c r="BE74" s="17">
        <v>935.51357405191663</v>
      </c>
      <c r="BF74" s="19">
        <v>347.83802677144433</v>
      </c>
      <c r="BG74" s="41">
        <v>469.76961084657523</v>
      </c>
      <c r="BH74" s="17">
        <v>803.18783000334201</v>
      </c>
      <c r="BI74" s="19">
        <v>377.31323433737521</v>
      </c>
      <c r="BJ74" s="41">
        <v>450.79365079365084</v>
      </c>
      <c r="BK74" s="17">
        <v>1040.967153735947</v>
      </c>
      <c r="BL74" s="19">
        <v>469.26138358890319</v>
      </c>
      <c r="BM74" s="41">
        <v>413.6726949569769</v>
      </c>
      <c r="BN74" s="17">
        <v>1181.9715770218618</v>
      </c>
      <c r="BO74" s="19">
        <v>488.94936762918161</v>
      </c>
      <c r="BP74" s="41">
        <v>405.37888966264086</v>
      </c>
      <c r="BQ74" s="17">
        <v>1336.7635114001339</v>
      </c>
      <c r="BR74" s="19">
        <v>541.89570799291926</v>
      </c>
      <c r="BS74" s="41">
        <v>391.48569164459184</v>
      </c>
      <c r="BT74" s="17">
        <v>1510.1918302357933</v>
      </c>
      <c r="BU74" s="19">
        <v>591.21849317587157</v>
      </c>
      <c r="BV74" s="41">
        <v>354.09860567994588</v>
      </c>
      <c r="BW74" s="17">
        <v>1525.1899938493357</v>
      </c>
      <c r="BX74" s="19">
        <v>540.06765021905505</v>
      </c>
      <c r="BY74" s="41">
        <v>394.72740064078482</v>
      </c>
      <c r="BZ74" s="17">
        <v>1590.6587591225068</v>
      </c>
      <c r="CA74" s="19">
        <v>627.87659729492339</v>
      </c>
      <c r="CB74" s="41">
        <v>339.86763635667853</v>
      </c>
      <c r="CC74" s="17">
        <v>1745.8260652872921</v>
      </c>
      <c r="CD74" s="19">
        <v>593.34977829907234</v>
      </c>
      <c r="CE74" s="41">
        <v>311.24487116586431</v>
      </c>
      <c r="CF74" s="17">
        <v>1844.7475456849804</v>
      </c>
      <c r="CG74" s="19">
        <v>574.1682121902661</v>
      </c>
      <c r="CH74" s="41">
        <v>308.60973978594029</v>
      </c>
      <c r="CI74" s="17">
        <v>1864.2203224489965</v>
      </c>
      <c r="CJ74" s="19">
        <v>575.31654861464654</v>
      </c>
      <c r="CK74" s="41">
        <v>306.44728979119481</v>
      </c>
      <c r="CL74" s="17">
        <v>1883.0073473766799</v>
      </c>
      <c r="CM74" s="19">
        <v>577.04249826049045</v>
      </c>
    </row>
    <row r="75" spans="2:91" ht="18" customHeight="1">
      <c r="B75" s="2" t="s">
        <v>93</v>
      </c>
      <c r="C75" s="1">
        <v>2</v>
      </c>
      <c r="D75" s="1" t="s">
        <v>4</v>
      </c>
      <c r="E75" s="48" t="s">
        <v>12</v>
      </c>
      <c r="F75" s="1" t="s">
        <v>71</v>
      </c>
      <c r="G75" s="1" t="s">
        <v>75</v>
      </c>
      <c r="H75" s="41">
        <v>111.71098777244734</v>
      </c>
      <c r="I75" s="17">
        <f>J75*10^3/H75</f>
        <v>5845.0632911392413</v>
      </c>
      <c r="J75" s="19">
        <v>652.9577938456365</v>
      </c>
      <c r="K75" s="41">
        <v>102.71099522399415</v>
      </c>
      <c r="L75" s="17">
        <f>M75*10^3/K75</f>
        <v>5937.7215189873414</v>
      </c>
      <c r="M75" s="19">
        <v>609.86928657811609</v>
      </c>
      <c r="N75" s="41">
        <v>91.086894312743752</v>
      </c>
      <c r="O75" s="17">
        <f>P75*10^3/N75</f>
        <v>6003.0379746835442</v>
      </c>
      <c r="P75" s="19">
        <v>546.79808555538727</v>
      </c>
      <c r="Q75" s="41">
        <v>120.7987910014656</v>
      </c>
      <c r="R75" s="17">
        <f>S75*10^3/Q75</f>
        <v>5949.115144709056</v>
      </c>
      <c r="S75" s="19">
        <v>718.64591700936307</v>
      </c>
      <c r="T75" s="41">
        <v>250.62803420427002</v>
      </c>
      <c r="U75" s="17">
        <f>V75*10^3/T75</f>
        <v>5900.9117694623383</v>
      </c>
      <c r="V75" s="19">
        <v>1478.9339167931864</v>
      </c>
      <c r="W75" s="41">
        <v>287.75567039019717</v>
      </c>
      <c r="X75" s="17">
        <f>Y75*10^3/W75</f>
        <v>5889.9999999999991</v>
      </c>
      <c r="Y75" s="19">
        <v>1694.8808985982612</v>
      </c>
      <c r="Z75" s="41">
        <v>301.31379287498163</v>
      </c>
      <c r="AA75" s="17">
        <f>AB75*10^3/Z75</f>
        <v>5954.3236535120368</v>
      </c>
      <c r="AB75" s="19">
        <v>1794.1198440449298</v>
      </c>
      <c r="AC75" s="41">
        <v>335.72266512770489</v>
      </c>
      <c r="AD75" s="17">
        <f>AE75*10^3/AC75</f>
        <v>6023.0330106726224</v>
      </c>
      <c r="AE75" s="19">
        <v>2022.0686944951572</v>
      </c>
      <c r="AF75" s="41">
        <v>366.22731905563739</v>
      </c>
      <c r="AG75" s="17">
        <f>AH75*10^3/AF75</f>
        <v>6109.2851824274012</v>
      </c>
      <c r="AH75" s="19">
        <v>2237.3871337067176</v>
      </c>
      <c r="AI75" s="41">
        <v>331.745433068186</v>
      </c>
      <c r="AJ75" s="17">
        <f>AK75*10^3/AI75</f>
        <v>6167.7612310747072</v>
      </c>
      <c r="AK75" s="19">
        <v>2046.1266206640469</v>
      </c>
      <c r="AL75" s="41">
        <v>351.81272870640009</v>
      </c>
      <c r="AM75" s="17">
        <f>AN75*10^3/AL75</f>
        <v>6427.9796475552248</v>
      </c>
      <c r="AN75" s="19">
        <v>2261.4450598756075</v>
      </c>
      <c r="AO75" s="41">
        <v>281.09525947058057</v>
      </c>
      <c r="AP75" s="17">
        <f>AQ75*10^3/AO75</f>
        <v>7056.5971705137754</v>
      </c>
      <c r="AQ75" s="19">
        <v>1983.5760126249343</v>
      </c>
      <c r="AR75" s="41">
        <v>286.8238680501118</v>
      </c>
      <c r="AS75" s="17">
        <f>AT75*10^3/AR75</f>
        <v>7518.2088870831776</v>
      </c>
      <c r="AT75" s="19">
        <v>2156.4017538019234</v>
      </c>
      <c r="AU75" s="41">
        <v>111.72223690215955</v>
      </c>
      <c r="AV75" s="17">
        <v>5844.4747612551164</v>
      </c>
      <c r="AW75" s="19">
        <v>652.9577938456365</v>
      </c>
      <c r="AX75" s="41">
        <v>102.71538260279027</v>
      </c>
      <c r="AY75" s="17">
        <v>5937.9863574351975</v>
      </c>
      <c r="AZ75" s="19">
        <v>609.92254059410527</v>
      </c>
      <c r="BA75" s="41">
        <v>91.085793793144703</v>
      </c>
      <c r="BB75" s="17">
        <v>6003.1105047748979</v>
      </c>
      <c r="BC75" s="19">
        <v>546.79808555538716</v>
      </c>
      <c r="BD75" s="41">
        <v>120.79780495842539</v>
      </c>
      <c r="BE75" s="17">
        <v>5949.0075816876524</v>
      </c>
      <c r="BF75" s="19">
        <v>718.62705754889896</v>
      </c>
      <c r="BG75" s="41">
        <v>250.36419384504501</v>
      </c>
      <c r="BH75" s="17">
        <v>5901.528024299927</v>
      </c>
      <c r="BI75" s="19">
        <v>1477.5313062577925</v>
      </c>
      <c r="BJ75" s="41">
        <v>287.44933007395491</v>
      </c>
      <c r="BK75" s="17">
        <v>5890</v>
      </c>
      <c r="BL75" s="19">
        <v>1693.0765541355945</v>
      </c>
      <c r="BM75" s="41">
        <v>258.82380146328916</v>
      </c>
      <c r="BN75" s="17">
        <v>5927.5749966914855</v>
      </c>
      <c r="BO75" s="19">
        <v>1534.1974941024341</v>
      </c>
      <c r="BP75" s="41">
        <v>242.14651134649091</v>
      </c>
      <c r="BQ75" s="17">
        <v>5959.9240483619114</v>
      </c>
      <c r="BR75" s="19">
        <v>1443.1748162008917</v>
      </c>
      <c r="BS75" s="41">
        <v>215.63438945684808</v>
      </c>
      <c r="BT75" s="17">
        <v>5990.0431192773067</v>
      </c>
      <c r="BU75" s="19">
        <v>1291.6592908455559</v>
      </c>
      <c r="BV75" s="41">
        <v>195.06989740687061</v>
      </c>
      <c r="BW75" s="17">
        <v>6048.3672233334282</v>
      </c>
      <c r="BX75" s="19">
        <v>1179.8543737347309</v>
      </c>
      <c r="BY75" s="41">
        <v>217.40815620883185</v>
      </c>
      <c r="BZ75" s="17">
        <v>6305.3085466076909</v>
      </c>
      <c r="CA75" s="19">
        <v>1370.8255054457675</v>
      </c>
      <c r="CB75" s="41">
        <v>187.21337740694167</v>
      </c>
      <c r="CC75" s="17">
        <v>6921.6524570385936</v>
      </c>
      <c r="CD75" s="19">
        <v>1295.8259337192512</v>
      </c>
      <c r="CE75" s="41">
        <v>171.44369006967997</v>
      </c>
      <c r="CF75" s="17">
        <v>7317.3105683382264</v>
      </c>
      <c r="CG75" s="19">
        <v>1254.5067252217727</v>
      </c>
      <c r="CH75" s="41">
        <v>169.99217491410388</v>
      </c>
      <c r="CI75" s="17">
        <v>7394.5505980341695</v>
      </c>
      <c r="CJ75" s="19">
        <v>1257.015738672216</v>
      </c>
      <c r="CK75" s="41">
        <v>168.80102787511294</v>
      </c>
      <c r="CL75" s="17">
        <v>7469.0705486759416</v>
      </c>
      <c r="CM75" s="19">
        <v>1260.7867858882328</v>
      </c>
    </row>
    <row r="76" spans="2:91" ht="18" customHeight="1">
      <c r="B76" s="2" t="s">
        <v>94</v>
      </c>
      <c r="C76" s="1">
        <v>2</v>
      </c>
      <c r="D76" s="1" t="s">
        <v>4</v>
      </c>
      <c r="E76" s="48" t="s">
        <v>12</v>
      </c>
      <c r="F76" s="1" t="s">
        <v>71</v>
      </c>
      <c r="G76" s="1" t="s">
        <v>75</v>
      </c>
      <c r="H76" s="41">
        <v>64.057603010950103</v>
      </c>
      <c r="I76" s="17">
        <f>J76*10^3/H76</f>
        <v>3734.3459915611816</v>
      </c>
      <c r="J76" s="19">
        <v>239.21325303295899</v>
      </c>
      <c r="K76" s="41">
        <v>61.374916992362017</v>
      </c>
      <c r="L76" s="17">
        <f>M76*10^3/K76</f>
        <v>3793.5443037974678</v>
      </c>
      <c r="M76" s="19">
        <v>232.82846675241737</v>
      </c>
      <c r="N76" s="41">
        <v>55.629536173057708</v>
      </c>
      <c r="O76" s="17">
        <f>P76*10^3/N76</f>
        <v>3835.2742616033752</v>
      </c>
      <c r="P76" s="19">
        <v>213.35452826946215</v>
      </c>
      <c r="Q76" s="41">
        <v>83.090851641844665</v>
      </c>
      <c r="R76" s="17">
        <f>S76*10^3/Q76</f>
        <v>4186.3483189499084</v>
      </c>
      <c r="S76" s="19">
        <v>347.84724709095264</v>
      </c>
      <c r="T76" s="41">
        <v>85.278580583775224</v>
      </c>
      <c r="U76" s="17">
        <f>V76*10^3/T76</f>
        <v>4428.1860114633473</v>
      </c>
      <c r="V76" s="19">
        <v>377.62941761852329</v>
      </c>
      <c r="W76" s="41">
        <v>101.49537633149947</v>
      </c>
      <c r="X76" s="17">
        <f>Y76*10^3/W76</f>
        <v>4627.8787878787889</v>
      </c>
      <c r="Y76" s="19">
        <v>469.70829919232125</v>
      </c>
      <c r="Z76" s="41">
        <v>106.22608770024314</v>
      </c>
      <c r="AA76" s="17">
        <f>AB76*10^3/Z76</f>
        <v>4678.4190377340028</v>
      </c>
      <c r="AB76" s="19">
        <v>496.97015100081933</v>
      </c>
      <c r="AC76" s="41">
        <v>118.42438281952298</v>
      </c>
      <c r="AD76" s="17">
        <f>AE76*10^3/AC76</f>
        <v>4732.4052137157114</v>
      </c>
      <c r="AE76" s="19">
        <v>560.43216668617583</v>
      </c>
      <c r="AF76" s="41">
        <v>129.13527731297077</v>
      </c>
      <c r="AG76" s="17">
        <f>AH76*10^3/AF76</f>
        <v>4800.1750942033896</v>
      </c>
      <c r="AH76" s="19">
        <v>619.87194194077028</v>
      </c>
      <c r="AI76" s="41">
        <v>117.02884161678702</v>
      </c>
      <c r="AJ76" s="17">
        <f>AK76*10^3/AI76</f>
        <v>4846.1207758899482</v>
      </c>
      <c r="AK76" s="19">
        <v>567.13590073744581</v>
      </c>
      <c r="AL76" s="41">
        <v>124.06016589849779</v>
      </c>
      <c r="AM76" s="17">
        <f>AN76*10^3/AL76</f>
        <v>5050.5790593951433</v>
      </c>
      <c r="AN76" s="19">
        <v>626.57567599204037</v>
      </c>
      <c r="AO76" s="41">
        <v>98.822077790655385</v>
      </c>
      <c r="AP76" s="17">
        <f>AQ76*10^3/AO76</f>
        <v>5544.4951375256651</v>
      </c>
      <c r="AQ76" s="19">
        <v>547.91852979047178</v>
      </c>
      <c r="AR76" s="41">
        <v>100.83603207698835</v>
      </c>
      <c r="AS76" s="17">
        <f>AT76*10^3/AR76</f>
        <v>5907.191754053315</v>
      </c>
      <c r="AT76" s="19">
        <v>595.65777719664106</v>
      </c>
      <c r="AU76" s="41">
        <v>64.064053515951386</v>
      </c>
      <c r="AV76" s="17">
        <v>33196.286609969524</v>
      </c>
      <c r="AW76" s="19">
        <v>2126.6886819119482</v>
      </c>
      <c r="AX76" s="41">
        <v>61.377331871813766</v>
      </c>
      <c r="AY76" s="17">
        <v>31662.631003434701</v>
      </c>
      <c r="AZ76" s="19">
        <v>1943.3678110325914</v>
      </c>
      <c r="BA76" s="41">
        <v>55.628864052273421</v>
      </c>
      <c r="BB76" s="17">
        <v>31360.481883484681</v>
      </c>
      <c r="BC76" s="19">
        <v>1744.5479833101529</v>
      </c>
      <c r="BD76" s="41">
        <v>83.090151480869721</v>
      </c>
      <c r="BE76" s="17">
        <v>20768.567883628799</v>
      </c>
      <c r="BF76" s="19">
        <v>1725.6634514914429</v>
      </c>
      <c r="BG76" s="41">
        <v>85.198280561817313</v>
      </c>
      <c r="BH76" s="17">
        <v>24789.546608596764</v>
      </c>
      <c r="BI76" s="19">
        <v>2112.0267469594737</v>
      </c>
      <c r="BJ76" s="41">
        <v>101.39880604003278</v>
      </c>
      <c r="BK76" s="17">
        <v>19360.226937276289</v>
      </c>
      <c r="BL76" s="19">
        <v>1963.1038961038962</v>
      </c>
      <c r="BM76" s="41">
        <v>101.11175998221997</v>
      </c>
      <c r="BN76" s="17">
        <v>19161.673503826678</v>
      </c>
      <c r="BO76" s="19">
        <v>1937.4705321765871</v>
      </c>
      <c r="BP76" s="41">
        <v>107.10649342644649</v>
      </c>
      <c r="BQ76" s="17">
        <v>19110.111177464521</v>
      </c>
      <c r="BR76" s="19">
        <v>2046.8169972077653</v>
      </c>
      <c r="BS76" s="41">
        <v>111.36834940053075</v>
      </c>
      <c r="BT76" s="17">
        <v>19213.323786024448</v>
      </c>
      <c r="BU76" s="19">
        <v>2139.7561565474989</v>
      </c>
      <c r="BV76" s="41">
        <v>100.7520135168903</v>
      </c>
      <c r="BW76" s="17">
        <v>19396.665480294792</v>
      </c>
      <c r="BX76" s="19">
        <v>1954.2531026532604</v>
      </c>
      <c r="BY76" s="41">
        <v>112.35998538834369</v>
      </c>
      <c r="BZ76" s="17">
        <v>20212.051039523667</v>
      </c>
      <c r="CA76" s="19">
        <v>2271.0257594693358</v>
      </c>
      <c r="CB76" s="41">
        <v>96.72633148472363</v>
      </c>
      <c r="CC76" s="17">
        <v>22191.840680508598</v>
      </c>
      <c r="CD76" s="19">
        <v>2146.5353379190497</v>
      </c>
      <c r="CE76" s="41">
        <v>88.53834060809578</v>
      </c>
      <c r="CF76" s="17">
        <v>23471.49518180524</v>
      </c>
      <c r="CG76" s="19">
        <v>2078.1272349879514</v>
      </c>
      <c r="CH76" s="41">
        <v>87.788737381578812</v>
      </c>
      <c r="CI76" s="17">
        <v>23719.255471315893</v>
      </c>
      <c r="CJ76" s="19">
        <v>2082.2834894579273</v>
      </c>
      <c r="CK76" s="41">
        <v>87.173595569070898</v>
      </c>
      <c r="CL76" s="17">
        <v>23958.290653176977</v>
      </c>
      <c r="CM76" s="19">
        <v>2088.5303399263012</v>
      </c>
    </row>
    <row r="77" spans="2:91" ht="18" customHeight="1">
      <c r="B77" s="2" t="s">
        <v>95</v>
      </c>
      <c r="C77" s="1">
        <v>2</v>
      </c>
      <c r="D77" s="1" t="s">
        <v>4</v>
      </c>
      <c r="E77" s="48" t="s">
        <v>12</v>
      </c>
      <c r="G77" s="1" t="s">
        <v>72</v>
      </c>
      <c r="H77" s="41">
        <v>1131</v>
      </c>
      <c r="I77" s="17">
        <f>J77*10^3/H77</f>
        <v>4833.0236793466911</v>
      </c>
      <c r="J77" s="19">
        <v>5466.1497813411079</v>
      </c>
      <c r="K77" s="41">
        <v>1102</v>
      </c>
      <c r="L77" s="17">
        <f>M77*10^3/K77</f>
        <v>4848.1035039470898</v>
      </c>
      <c r="M77" s="19">
        <v>5342.6100613496928</v>
      </c>
      <c r="N77" s="41">
        <v>1073</v>
      </c>
      <c r="O77" s="17">
        <f>P77*10^3/N77</f>
        <v>4869.8271784643457</v>
      </c>
      <c r="P77" s="19">
        <v>5225.3245624922429</v>
      </c>
      <c r="Q77" s="41">
        <v>1022</v>
      </c>
      <c r="R77" s="17">
        <f>S77*10^3/Q77</f>
        <v>4507.6644847830494</v>
      </c>
      <c r="S77" s="19">
        <v>4606.8331034482762</v>
      </c>
      <c r="T77" s="41">
        <v>828</v>
      </c>
      <c r="U77" s="17">
        <f>V77*10^3/T77</f>
        <v>5828.4951137757598</v>
      </c>
      <c r="V77" s="19">
        <v>4825.9939542063285</v>
      </c>
      <c r="W77" s="41">
        <v>758</v>
      </c>
      <c r="X77" s="17">
        <f>Y77*10^3/W77</f>
        <v>5874.1923688113329</v>
      </c>
      <c r="Y77" s="19">
        <v>4452.63781555899</v>
      </c>
      <c r="Z77" s="41">
        <v>646</v>
      </c>
      <c r="AA77" s="17">
        <f>AB77*10^3/Z77</f>
        <v>6171.3594737844041</v>
      </c>
      <c r="AB77" s="19">
        <v>3986.6982200647249</v>
      </c>
      <c r="AC77" s="41">
        <v>524</v>
      </c>
      <c r="AD77" s="17">
        <f>AE77*10^3/AC77</f>
        <v>6003.4237283208286</v>
      </c>
      <c r="AE77" s="19">
        <v>3145.7940336401143</v>
      </c>
      <c r="AF77" s="41">
        <v>331</v>
      </c>
      <c r="AG77" s="17">
        <f>AH77*10^3/AF77</f>
        <v>5624.1474426603627</v>
      </c>
      <c r="AH77" s="19">
        <v>1861.59280352058</v>
      </c>
      <c r="AI77" s="41">
        <v>377</v>
      </c>
      <c r="AJ77" s="17">
        <f>AK77*10^3/AI77</f>
        <v>5661.581774733364</v>
      </c>
      <c r="AK77" s="19">
        <v>2134.4163290744782</v>
      </c>
      <c r="AL77" s="41">
        <v>479</v>
      </c>
      <c r="AM77" s="17">
        <f>AN77*10^3/AL77</f>
        <v>5926.834425619053</v>
      </c>
      <c r="AN77" s="19">
        <v>2838.9536898715264</v>
      </c>
      <c r="AO77" s="41">
        <v>502.20156249999985</v>
      </c>
      <c r="AP77" s="17">
        <f>AQ77*10^3/AO77</f>
        <v>6400.6252804349124</v>
      </c>
      <c r="AQ77" s="19">
        <v>3214.4040168114129</v>
      </c>
      <c r="AR77" s="41">
        <v>512.43622880141641</v>
      </c>
      <c r="AS77" s="17">
        <f>AT77*10^3/AR77</f>
        <v>6819.3261856197787</v>
      </c>
      <c r="AT77" s="19">
        <v>3494.4697935257468</v>
      </c>
      <c r="AU77" s="41">
        <v>1235</v>
      </c>
      <c r="AV77" s="17">
        <v>4426.0322116122325</v>
      </c>
      <c r="AW77" s="19">
        <v>5466.1497813411079</v>
      </c>
      <c r="AX77" s="41">
        <v>1220</v>
      </c>
      <c r="AY77" s="17">
        <v>4379.1885748767972</v>
      </c>
      <c r="AZ77" s="19">
        <v>5342.6100613496928</v>
      </c>
      <c r="BA77" s="41">
        <v>1205</v>
      </c>
      <c r="BB77" s="17">
        <v>4336.368931528832</v>
      </c>
      <c r="BC77" s="19">
        <v>5225.3245624922429</v>
      </c>
      <c r="BD77" s="41">
        <v>1167</v>
      </c>
      <c r="BE77" s="17">
        <v>3947.5862068965521</v>
      </c>
      <c r="BF77" s="19">
        <v>4606.8331034482762</v>
      </c>
      <c r="BG77" s="41">
        <v>1082</v>
      </c>
      <c r="BH77" s="17">
        <v>4460.2531924272907</v>
      </c>
      <c r="BI77" s="19">
        <v>4825.9939542063285</v>
      </c>
      <c r="BJ77" s="41">
        <v>1060</v>
      </c>
      <c r="BK77" s="17">
        <v>4200.6017127915002</v>
      </c>
      <c r="BL77" s="19">
        <v>4452.63781555899</v>
      </c>
      <c r="BM77" s="41">
        <v>975</v>
      </c>
      <c r="BN77" s="17">
        <v>4088.9212513484358</v>
      </c>
      <c r="BO77" s="19">
        <v>3986.6982200647249</v>
      </c>
      <c r="BP77" s="41">
        <v>803</v>
      </c>
      <c r="BQ77" s="17">
        <v>3917.5517230885607</v>
      </c>
      <c r="BR77" s="19">
        <v>3145.7940336401143</v>
      </c>
      <c r="BS77" s="41">
        <v>516</v>
      </c>
      <c r="BT77" s="17">
        <v>3607.7379913189534</v>
      </c>
      <c r="BU77" s="19">
        <v>1861.59280352058</v>
      </c>
      <c r="BV77" s="41">
        <v>424</v>
      </c>
      <c r="BW77" s="17">
        <v>5034.0007761190527</v>
      </c>
      <c r="BX77" s="19">
        <v>2134.4163290744782</v>
      </c>
      <c r="BY77" s="41">
        <v>420</v>
      </c>
      <c r="BZ77" s="17">
        <v>6759.4135473131582</v>
      </c>
      <c r="CA77" s="19">
        <v>2838.9536898715264</v>
      </c>
      <c r="CB77" s="41">
        <v>433</v>
      </c>
      <c r="CC77" s="17">
        <v>7383.0678179687457</v>
      </c>
      <c r="CD77" s="19">
        <v>3196.8683651804668</v>
      </c>
      <c r="CE77" s="41">
        <v>396.12026233813577</v>
      </c>
      <c r="CF77" s="17">
        <v>7845.5750357759734</v>
      </c>
      <c r="CG77" s="19">
        <v>3107.7912413651079</v>
      </c>
      <c r="CH77" s="41">
        <v>359.52118152681226</v>
      </c>
      <c r="CI77" s="17">
        <v>7875.7259107111995</v>
      </c>
      <c r="CJ77" s="19">
        <v>2831.4902848002198</v>
      </c>
      <c r="CK77" s="41">
        <v>379.59309501316704</v>
      </c>
      <c r="CL77" s="17">
        <v>7955.0949945187176</v>
      </c>
      <c r="CM77" s="19">
        <v>3019.6991300931131</v>
      </c>
    </row>
    <row r="78" spans="2:91" ht="18" customHeight="1">
      <c r="B78" s="2"/>
      <c r="E78" s="50"/>
      <c r="H78" s="42"/>
      <c r="I78" s="17"/>
      <c r="J78" s="15"/>
      <c r="K78" s="42"/>
      <c r="L78" s="17"/>
      <c r="M78" s="15"/>
      <c r="N78" s="42"/>
      <c r="O78" s="17"/>
      <c r="P78" s="15"/>
      <c r="Q78" s="42"/>
      <c r="R78" s="17"/>
      <c r="S78" s="15"/>
      <c r="T78" s="42"/>
      <c r="U78" s="17"/>
      <c r="V78" s="15"/>
      <c r="W78" s="42"/>
      <c r="X78" s="17"/>
      <c r="Y78" s="15"/>
      <c r="Z78" s="42"/>
      <c r="AA78" s="17"/>
      <c r="AB78" s="15"/>
      <c r="AC78" s="42"/>
      <c r="AD78" s="17"/>
      <c r="AE78" s="15"/>
      <c r="AF78" s="42"/>
      <c r="AG78" s="17"/>
      <c r="AH78" s="15"/>
      <c r="AI78" s="42"/>
      <c r="AJ78" s="17"/>
      <c r="AK78" s="15"/>
      <c r="AL78" s="42"/>
      <c r="AM78" s="17"/>
      <c r="AN78" s="15"/>
      <c r="AO78" s="42"/>
      <c r="AP78" s="17"/>
      <c r="AQ78" s="15"/>
      <c r="AR78" s="42"/>
      <c r="AS78" s="17"/>
      <c r="AT78" s="15"/>
      <c r="AU78" s="42"/>
      <c r="AV78" s="17"/>
      <c r="AW78" s="15"/>
      <c r="AX78" s="42"/>
      <c r="AY78" s="17"/>
      <c r="AZ78" s="15"/>
      <c r="BA78" s="42"/>
      <c r="BB78" s="17"/>
      <c r="BC78" s="15"/>
      <c r="BD78" s="42"/>
      <c r="BE78" s="17"/>
      <c r="BF78" s="15"/>
      <c r="BG78" s="42"/>
      <c r="BH78" s="17"/>
      <c r="BI78" s="15"/>
      <c r="BJ78" s="42"/>
      <c r="BK78" s="17"/>
      <c r="BL78" s="15"/>
      <c r="BM78" s="42"/>
      <c r="BN78" s="17"/>
      <c r="BO78" s="15"/>
      <c r="BP78" s="42"/>
      <c r="BQ78" s="17"/>
      <c r="BR78" s="15"/>
      <c r="BS78" s="42"/>
      <c r="BT78" s="17"/>
      <c r="BU78" s="15"/>
      <c r="BV78" s="42"/>
      <c r="BW78" s="17"/>
      <c r="BX78" s="15"/>
      <c r="BY78" s="42"/>
      <c r="BZ78" s="17"/>
      <c r="CA78" s="15"/>
      <c r="CB78" s="42"/>
      <c r="CC78" s="17"/>
      <c r="CD78" s="15"/>
      <c r="CE78" s="42"/>
      <c r="CF78" s="17"/>
      <c r="CG78" s="15"/>
      <c r="CH78" s="42"/>
      <c r="CI78" s="17"/>
      <c r="CJ78" s="15"/>
      <c r="CK78" s="42"/>
      <c r="CL78" s="17"/>
      <c r="CM78" s="15"/>
    </row>
    <row r="79" spans="2:91" ht="18" customHeight="1">
      <c r="B79" s="45" t="s">
        <v>96</v>
      </c>
      <c r="C79" s="46"/>
      <c r="D79" s="46"/>
      <c r="E79" s="46"/>
      <c r="F79" s="46"/>
      <c r="G79" s="46"/>
      <c r="H79" s="22"/>
      <c r="J79" s="44">
        <f>SUM(J69:J77)</f>
        <v>9998.2171441639475</v>
      </c>
      <c r="K79" s="22"/>
      <c r="M79" s="44">
        <f>SUM(M69:M77)</f>
        <v>9537.3798888493984</v>
      </c>
      <c r="N79" s="22"/>
      <c r="P79" s="44">
        <f>SUM(P69:P77)</f>
        <v>9010.441650537241</v>
      </c>
      <c r="Q79" s="22"/>
      <c r="S79" s="44">
        <f>SUM(S69:S77)</f>
        <v>8499.1688889535253</v>
      </c>
      <c r="T79" s="22"/>
      <c r="V79" s="44">
        <f>SUM(V69:V77)</f>
        <v>9570.6348615807183</v>
      </c>
      <c r="W79" s="22"/>
      <c r="Y79" s="44">
        <f>SUM(Y69:Y77)</f>
        <v>9446.7110095992703</v>
      </c>
      <c r="Z79" s="22"/>
      <c r="AB79" s="44">
        <f>SUM(AB69:AB77)</f>
        <v>9255.1067315372893</v>
      </c>
      <c r="AC79" s="22"/>
      <c r="AE79" s="44">
        <f>SUM(AE69:AE77)</f>
        <v>8895.956241785294</v>
      </c>
      <c r="AF79" s="22"/>
      <c r="AH79" s="44">
        <f>SUM(AH69:AH77)</f>
        <v>7976.3015617233505</v>
      </c>
      <c r="AI79" s="22"/>
      <c r="AK79" s="44">
        <f>SUM(AK69:AK77)</f>
        <v>7814.7080050916256</v>
      </c>
      <c r="AL79" s="22"/>
      <c r="AN79" s="44">
        <f>SUM(AN69:AN77)</f>
        <v>9077.5460386910872</v>
      </c>
      <c r="AO79" s="22"/>
      <c r="AQ79" s="44">
        <f>SUM(AQ69:AQ77)</f>
        <v>8582.805903628363</v>
      </c>
      <c r="AR79" s="22"/>
      <c r="AT79" s="44">
        <f>SUM(AT69:AT77)</f>
        <v>9232.5437097868416</v>
      </c>
      <c r="AU79" s="22"/>
      <c r="AW79" s="44">
        <v>9936.3037222663552</v>
      </c>
      <c r="AX79" s="22"/>
      <c r="AZ79" s="44">
        <v>9582.0962086184372</v>
      </c>
      <c r="BA79" s="22"/>
      <c r="BC79" s="44">
        <v>9048.2776716064327</v>
      </c>
      <c r="BD79" s="22"/>
      <c r="BF79" s="44">
        <v>8759.7365323912309</v>
      </c>
      <c r="BG79" s="22"/>
      <c r="BI79" s="44">
        <v>10410.924196732987</v>
      </c>
      <c r="BJ79" s="22"/>
      <c r="BL79" s="44">
        <v>10585.798483483728</v>
      </c>
      <c r="BM79" s="22"/>
      <c r="BO79" s="44">
        <v>10114.890369004621</v>
      </c>
      <c r="BP79" s="22"/>
      <c r="BR79" s="44">
        <v>9411.3348365146849</v>
      </c>
      <c r="BS79" s="22"/>
      <c r="BU79" s="44">
        <v>7939.984924502769</v>
      </c>
      <c r="BV79" s="22"/>
      <c r="BX79" s="44">
        <v>7921.5321904613811</v>
      </c>
      <c r="BY79" s="22"/>
      <c r="CA79" s="44">
        <v>9763.599222064493</v>
      </c>
      <c r="CB79" s="22"/>
      <c r="CD79" s="44">
        <v>9263.9121777137989</v>
      </c>
      <c r="CE79" s="22"/>
      <c r="CG79" s="44">
        <v>8474.7129160762088</v>
      </c>
      <c r="CH79" s="22"/>
      <c r="CJ79" s="44">
        <v>8417.864066245962</v>
      </c>
      <c r="CK79" s="22"/>
      <c r="CM79" s="44">
        <v>8823.6634652420507</v>
      </c>
    </row>
    <row r="80" spans="2:91" ht="18" customHeight="1">
      <c r="B80" s="22"/>
      <c r="H80" s="22"/>
      <c r="J80" s="10"/>
      <c r="K80" s="22"/>
      <c r="M80" s="10"/>
      <c r="N80" s="22"/>
      <c r="P80" s="10"/>
      <c r="Q80" s="22"/>
      <c r="S80" s="10"/>
      <c r="T80" s="22"/>
      <c r="V80" s="10"/>
      <c r="W80" s="22"/>
      <c r="Y80" s="10"/>
      <c r="Z80" s="22"/>
      <c r="AB80" s="10"/>
      <c r="AC80" s="22"/>
      <c r="AE80" s="10"/>
      <c r="AF80" s="22"/>
      <c r="AH80" s="10"/>
      <c r="AI80" s="22"/>
      <c r="AK80" s="10"/>
      <c r="AL80" s="22"/>
      <c r="AN80" s="10"/>
      <c r="AO80" s="22"/>
      <c r="AQ80" s="10"/>
      <c r="AR80" s="22"/>
      <c r="AT80" s="10"/>
      <c r="AU80" s="22"/>
      <c r="AW80" s="10"/>
      <c r="AX80" s="22"/>
      <c r="AZ80" s="10"/>
      <c r="BA80" s="22"/>
      <c r="BC80" s="10"/>
      <c r="BD80" s="22"/>
      <c r="BF80" s="10"/>
      <c r="BG80" s="22"/>
      <c r="BI80" s="10"/>
      <c r="BJ80" s="22"/>
      <c r="BL80" s="10"/>
      <c r="BM80" s="22"/>
      <c r="BO80" s="10"/>
      <c r="BP80" s="22"/>
      <c r="BR80" s="10"/>
      <c r="BS80" s="22"/>
      <c r="BU80" s="10"/>
      <c r="BV80" s="22"/>
      <c r="BX80" s="10"/>
      <c r="BY80" s="22"/>
      <c r="CA80" s="10"/>
      <c r="CB80" s="22"/>
      <c r="CD80" s="10"/>
      <c r="CE80" s="22"/>
      <c r="CG80" s="10"/>
      <c r="CH80" s="22"/>
      <c r="CJ80" s="10"/>
      <c r="CK80" s="22"/>
      <c r="CM80" s="10"/>
    </row>
    <row r="81" spans="1:91" ht="18" customHeight="1">
      <c r="B81" s="25" t="s">
        <v>97</v>
      </c>
      <c r="H81" s="22"/>
      <c r="J81" s="10"/>
      <c r="K81" s="22"/>
      <c r="M81" s="10"/>
      <c r="N81" s="22"/>
      <c r="P81" s="10"/>
      <c r="Q81" s="22"/>
      <c r="S81" s="10"/>
      <c r="T81" s="22"/>
      <c r="V81" s="10"/>
      <c r="W81" s="22"/>
      <c r="Y81" s="10"/>
      <c r="Z81" s="22"/>
      <c r="AB81" s="10"/>
      <c r="AC81" s="22"/>
      <c r="AE81" s="10"/>
      <c r="AF81" s="22"/>
      <c r="AH81" s="10"/>
      <c r="AI81" s="22"/>
      <c r="AK81" s="10"/>
      <c r="AL81" s="22"/>
      <c r="AN81" s="10"/>
      <c r="AO81" s="22"/>
      <c r="AQ81" s="10"/>
      <c r="AR81" s="22"/>
      <c r="AT81" s="10"/>
      <c r="AU81" s="22"/>
      <c r="AW81" s="10"/>
      <c r="AX81" s="22"/>
      <c r="AZ81" s="10"/>
      <c r="BA81" s="22"/>
      <c r="BC81" s="10"/>
      <c r="BD81" s="22"/>
      <c r="BF81" s="10"/>
      <c r="BG81" s="22"/>
      <c r="BI81" s="10"/>
      <c r="BJ81" s="22"/>
      <c r="BL81" s="10"/>
      <c r="BM81" s="22"/>
      <c r="BO81" s="10"/>
      <c r="BP81" s="22"/>
      <c r="BR81" s="10"/>
      <c r="BS81" s="22"/>
      <c r="BU81" s="10"/>
      <c r="BV81" s="22"/>
      <c r="BX81" s="10"/>
      <c r="BY81" s="22"/>
      <c r="CA81" s="10"/>
      <c r="CB81" s="22"/>
      <c r="CD81" s="10"/>
      <c r="CE81" s="22"/>
      <c r="CG81" s="10"/>
      <c r="CH81" s="22"/>
      <c r="CJ81" s="10"/>
      <c r="CK81" s="22"/>
      <c r="CM81" s="10"/>
    </row>
    <row r="82" spans="1:91" ht="18" customHeight="1">
      <c r="B82" s="2" t="s">
        <v>98</v>
      </c>
      <c r="C82" s="1">
        <v>2</v>
      </c>
      <c r="D82" s="1" t="s">
        <v>4</v>
      </c>
      <c r="E82" s="48" t="s">
        <v>12</v>
      </c>
      <c r="F82" s="4" t="s">
        <v>80</v>
      </c>
      <c r="G82" s="1" t="s">
        <v>54</v>
      </c>
      <c r="H82" s="22"/>
      <c r="J82" s="19">
        <v>25502.493468970275</v>
      </c>
      <c r="K82" s="22"/>
      <c r="M82" s="19">
        <v>26693.97600587978</v>
      </c>
      <c r="N82" s="22"/>
      <c r="P82" s="19">
        <v>26667.998192997664</v>
      </c>
      <c r="Q82" s="22"/>
      <c r="S82" s="19">
        <v>27874.505707357399</v>
      </c>
      <c r="T82" s="22"/>
      <c r="V82" s="19">
        <v>26250.277571454775</v>
      </c>
      <c r="W82" s="22"/>
      <c r="Y82" s="19">
        <v>26764.888886218068</v>
      </c>
      <c r="Z82" s="22"/>
      <c r="AB82" s="19">
        <v>27668.404993149743</v>
      </c>
      <c r="AC82" s="22"/>
      <c r="AE82" s="19">
        <v>27915.395037096612</v>
      </c>
      <c r="AF82" s="22"/>
      <c r="AH82" s="19">
        <v>28920.322197123663</v>
      </c>
      <c r="AI82" s="22"/>
      <c r="AK82" s="19">
        <v>27232.989619392632</v>
      </c>
      <c r="AL82" s="22"/>
      <c r="AN82" s="19">
        <v>32755.81032267601</v>
      </c>
      <c r="AO82" s="22"/>
      <c r="AQ82" s="19">
        <v>38585.839670087516</v>
      </c>
      <c r="AR82" s="22"/>
      <c r="AT82" s="19">
        <v>41947.76091609741</v>
      </c>
      <c r="AU82" s="22"/>
      <c r="AW82" s="19">
        <v>17406.495556894977</v>
      </c>
      <c r="AX82" s="22"/>
      <c r="AZ82" s="19">
        <v>17615.79148535549</v>
      </c>
      <c r="BA82" s="22"/>
      <c r="BC82" s="19">
        <v>17832.79749499743</v>
      </c>
      <c r="BD82" s="22"/>
      <c r="BF82" s="19">
        <v>18677.034965396626</v>
      </c>
      <c r="BG82" s="22"/>
      <c r="BI82" s="19">
        <v>16988.844086760448</v>
      </c>
      <c r="BJ82" s="22"/>
      <c r="BL82" s="19">
        <v>17252.760521742315</v>
      </c>
      <c r="BM82" s="22"/>
      <c r="BO82" s="19">
        <v>16955.696425753762</v>
      </c>
      <c r="BP82" s="22"/>
      <c r="BR82" s="19">
        <v>17111.899928539096</v>
      </c>
      <c r="BS82" s="22"/>
      <c r="BU82" s="19">
        <v>18246.556825449756</v>
      </c>
      <c r="BV82" s="22"/>
      <c r="BX82" s="19">
        <v>16657.819822487516</v>
      </c>
      <c r="BY82" s="22"/>
      <c r="CA82" s="19">
        <v>20859.601847852246</v>
      </c>
      <c r="CB82" s="22"/>
      <c r="CD82" s="19">
        <v>25189.454849349124</v>
      </c>
      <c r="CE82" s="22"/>
      <c r="CG82" s="19">
        <v>30764.498606192443</v>
      </c>
      <c r="CH82" s="22"/>
      <c r="CJ82" s="19">
        <v>33992.177787107285</v>
      </c>
      <c r="CK82" s="22"/>
      <c r="CM82" s="19">
        <v>34252.094052247165</v>
      </c>
    </row>
    <row r="83" spans="1:91" ht="18" customHeight="1">
      <c r="B83" s="22"/>
      <c r="H83" s="22"/>
      <c r="J83" s="10"/>
      <c r="K83" s="22"/>
      <c r="M83" s="10"/>
      <c r="N83" s="22"/>
      <c r="P83" s="10"/>
      <c r="Q83" s="22"/>
      <c r="S83" s="10"/>
      <c r="T83" s="22"/>
      <c r="V83" s="10"/>
      <c r="W83" s="22"/>
      <c r="Y83" s="10"/>
      <c r="Z83" s="22"/>
      <c r="AB83" s="10"/>
      <c r="AC83" s="22"/>
      <c r="AE83" s="10"/>
      <c r="AF83" s="22"/>
      <c r="AH83" s="10"/>
      <c r="AI83" s="22"/>
      <c r="AK83" s="10"/>
      <c r="AL83" s="22"/>
      <c r="AN83" s="10"/>
      <c r="AO83" s="22"/>
      <c r="AQ83" s="10"/>
      <c r="AR83" s="22"/>
      <c r="AT83" s="10"/>
      <c r="AU83" s="22"/>
      <c r="AW83" s="10"/>
      <c r="AX83" s="22"/>
      <c r="AZ83" s="10"/>
      <c r="BA83" s="22"/>
      <c r="BC83" s="10"/>
      <c r="BD83" s="22"/>
      <c r="BF83" s="10"/>
      <c r="BG83" s="22"/>
      <c r="BI83" s="10"/>
      <c r="BJ83" s="22"/>
      <c r="BL83" s="10"/>
      <c r="BM83" s="22"/>
      <c r="BO83" s="10"/>
      <c r="BP83" s="22"/>
      <c r="BR83" s="10"/>
      <c r="BS83" s="22"/>
      <c r="BU83" s="10"/>
      <c r="BV83" s="22"/>
      <c r="BX83" s="10"/>
      <c r="BY83" s="22"/>
      <c r="CA83" s="10"/>
      <c r="CB83" s="22"/>
      <c r="CD83" s="10"/>
      <c r="CE83" s="22"/>
      <c r="CG83" s="10"/>
      <c r="CH83" s="22"/>
      <c r="CJ83" s="10"/>
      <c r="CK83" s="22"/>
      <c r="CM83" s="10"/>
    </row>
    <row r="84" spans="1:91" ht="18" customHeight="1">
      <c r="B84" s="45" t="s">
        <v>99</v>
      </c>
      <c r="C84" s="46"/>
      <c r="D84" s="46"/>
      <c r="E84" s="46"/>
      <c r="F84" s="46"/>
      <c r="G84" s="46"/>
      <c r="H84" s="22"/>
      <c r="J84" s="44">
        <f>J65+J79+J82</f>
        <v>45226.218730965804</v>
      </c>
      <c r="K84" s="22"/>
      <c r="M84" s="44">
        <f>M65+M79+M82</f>
        <v>45924.828357169768</v>
      </c>
      <c r="N84" s="22"/>
      <c r="P84" s="44">
        <f>P65+P79+P82</f>
        <v>45722.635401949512</v>
      </c>
      <c r="Q84" s="22"/>
      <c r="S84" s="44">
        <f>S65+S79+S82</f>
        <v>47146.060277445642</v>
      </c>
      <c r="T84" s="22"/>
      <c r="V84" s="44">
        <f>V65+V79+V82</f>
        <v>47103.253093799722</v>
      </c>
      <c r="W84" s="22"/>
      <c r="Y84" s="44">
        <f>Y65+Y79+Y82</f>
        <v>48214.645613744367</v>
      </c>
      <c r="Z84" s="22"/>
      <c r="AB84" s="44">
        <f>AB65+AB79+AB82</f>
        <v>49671.211268238243</v>
      </c>
      <c r="AC84" s="22"/>
      <c r="AE84" s="44">
        <f>AE65+AE79+AE82</f>
        <v>50024.200330419117</v>
      </c>
      <c r="AF84" s="22"/>
      <c r="AH84" s="44">
        <f>AH65+AH79+AH82</f>
        <v>50661.854825925198</v>
      </c>
      <c r="AI84" s="22"/>
      <c r="AK84" s="44">
        <f>AK65+AK79+AK82</f>
        <v>47408.475232750381</v>
      </c>
      <c r="AL84" s="22"/>
      <c r="AN84" s="44">
        <f>AN65+AN79+AN82</f>
        <v>56593.032079062788</v>
      </c>
      <c r="AO84" s="22"/>
      <c r="AQ84" s="44">
        <f>AQ65+AQ79+AQ82</f>
        <v>63605.205582740935</v>
      </c>
      <c r="AR84" s="22"/>
      <c r="AT84" s="44">
        <f>AT65+AT79+AT82</f>
        <v>69048.955287286517</v>
      </c>
      <c r="AU84" s="22"/>
      <c r="AW84" s="44">
        <v>36096.652396992926</v>
      </c>
      <c r="AX84" s="22"/>
      <c r="AZ84" s="44">
        <v>35870.731707975123</v>
      </c>
      <c r="BA84" s="22"/>
      <c r="BC84" s="44">
        <v>36029.680725018472</v>
      </c>
      <c r="BD84" s="22"/>
      <c r="BF84" s="44">
        <v>37268.954273157295</v>
      </c>
      <c r="BG84" s="22"/>
      <c r="BI84" s="44">
        <v>37481.597958308746</v>
      </c>
      <c r="BJ84" s="22"/>
      <c r="BL84" s="44">
        <v>38344.432598392101</v>
      </c>
      <c r="BM84" s="22"/>
      <c r="BO84" s="44">
        <v>38888.927068688587</v>
      </c>
      <c r="BP84" s="22"/>
      <c r="BR84" s="44">
        <v>39508.591333540164</v>
      </c>
      <c r="BS84" s="22"/>
      <c r="BU84" s="44">
        <v>40738.40782493462</v>
      </c>
      <c r="BV84" s="22"/>
      <c r="BX84" s="44">
        <v>37509.961980261302</v>
      </c>
      <c r="BY84" s="22"/>
      <c r="CA84" s="44">
        <v>45970.718768987615</v>
      </c>
      <c r="CB84" s="22"/>
      <c r="CD84" s="44">
        <v>52227.859214728262</v>
      </c>
      <c r="CE84" s="22"/>
      <c r="CG84" s="44">
        <v>56545.938662831672</v>
      </c>
      <c r="CH84" s="22"/>
      <c r="CJ84" s="44">
        <v>57523.065766168198</v>
      </c>
      <c r="CK84" s="22"/>
      <c r="CM84" s="44">
        <v>58367.187051181638</v>
      </c>
    </row>
    <row r="85" spans="1:91" ht="18" customHeight="1">
      <c r="B85" s="22"/>
      <c r="H85" s="22"/>
      <c r="J85" s="10"/>
      <c r="K85" s="22"/>
      <c r="M85" s="10"/>
      <c r="N85" s="22"/>
      <c r="P85" s="10"/>
      <c r="Q85" s="22"/>
      <c r="S85" s="10"/>
      <c r="T85" s="22"/>
      <c r="V85" s="10"/>
      <c r="W85" s="22"/>
      <c r="Y85" s="10"/>
      <c r="Z85" s="22"/>
      <c r="AB85" s="10"/>
      <c r="AC85" s="22"/>
      <c r="AE85" s="10"/>
      <c r="AF85" s="22"/>
      <c r="AH85" s="10"/>
      <c r="AI85" s="22"/>
      <c r="AK85" s="10"/>
      <c r="AL85" s="22"/>
      <c r="AN85" s="10"/>
      <c r="AO85" s="22"/>
      <c r="AQ85" s="10">
        <v>0.25841532714871157</v>
      </c>
      <c r="AR85" s="22"/>
      <c r="AT85" s="10"/>
      <c r="AU85" s="22"/>
      <c r="AW85" s="10"/>
      <c r="AX85" s="22"/>
      <c r="AZ85" s="10"/>
      <c r="BA85" s="22"/>
      <c r="BC85" s="10"/>
      <c r="BD85" s="22"/>
      <c r="BF85" s="10"/>
      <c r="BG85" s="22"/>
      <c r="BI85" s="10"/>
      <c r="BJ85" s="22"/>
      <c r="BL85" s="10"/>
      <c r="BM85" s="22"/>
      <c r="BO85" s="10"/>
      <c r="BP85" s="22"/>
      <c r="BR85" s="10"/>
      <c r="BS85" s="22"/>
      <c r="BU85" s="10"/>
      <c r="BV85" s="22"/>
      <c r="BX85" s="10"/>
      <c r="BY85" s="22"/>
      <c r="CA85" s="10"/>
      <c r="CB85" s="22"/>
      <c r="CD85" s="10">
        <v>0.34032588076389941</v>
      </c>
      <c r="CE85" s="22"/>
      <c r="CG85" s="10"/>
      <c r="CH85" s="22"/>
      <c r="CJ85" s="10"/>
      <c r="CK85" s="22"/>
      <c r="CM85" s="10"/>
    </row>
    <row r="86" spans="1:91" ht="18" customHeight="1">
      <c r="A86" s="11"/>
      <c r="B86" s="20" t="s">
        <v>100</v>
      </c>
      <c r="H86" s="22"/>
      <c r="J86" s="10"/>
      <c r="K86" s="22"/>
      <c r="M86" s="10"/>
      <c r="N86" s="22"/>
      <c r="P86" s="10"/>
      <c r="Q86" s="22"/>
      <c r="S86" s="10"/>
      <c r="T86" s="22"/>
      <c r="V86" s="10"/>
      <c r="W86" s="22"/>
      <c r="Y86" s="10"/>
      <c r="Z86" s="22"/>
      <c r="AB86" s="10"/>
      <c r="AC86" s="22"/>
      <c r="AE86" s="10"/>
      <c r="AF86" s="22"/>
      <c r="AH86" s="10"/>
      <c r="AI86" s="22"/>
      <c r="AK86" s="10"/>
      <c r="AL86" s="22"/>
      <c r="AN86" s="10"/>
      <c r="AO86" s="22"/>
      <c r="AQ86" s="10"/>
      <c r="AR86" s="22"/>
      <c r="AT86" s="10"/>
      <c r="AU86" s="22"/>
      <c r="AW86" s="10"/>
      <c r="AX86" s="22"/>
      <c r="AZ86" s="10"/>
      <c r="BA86" s="22"/>
      <c r="BC86" s="10"/>
      <c r="BD86" s="22"/>
      <c r="BF86" s="10"/>
      <c r="BG86" s="22"/>
      <c r="BI86" s="10"/>
      <c r="BJ86" s="22"/>
      <c r="BL86" s="10"/>
      <c r="BM86" s="22"/>
      <c r="BO86" s="10"/>
      <c r="BP86" s="22"/>
      <c r="BR86" s="10"/>
      <c r="BS86" s="22"/>
      <c r="BU86" s="10"/>
      <c r="BV86" s="22"/>
      <c r="BX86" s="10"/>
      <c r="BY86" s="22"/>
      <c r="CA86" s="10"/>
      <c r="CB86" s="22"/>
      <c r="CD86" s="10"/>
      <c r="CE86" s="22"/>
      <c r="CG86" s="10"/>
      <c r="CH86" s="22"/>
      <c r="CJ86" s="10"/>
      <c r="CK86" s="22"/>
      <c r="CM86" s="10"/>
    </row>
    <row r="87" spans="1:91" ht="18" customHeight="1">
      <c r="A87" s="11"/>
      <c r="B87" s="20"/>
      <c r="H87" s="22"/>
      <c r="J87" s="10"/>
      <c r="K87" s="22"/>
      <c r="M87" s="10"/>
      <c r="N87" s="22"/>
      <c r="P87" s="10"/>
      <c r="Q87" s="22"/>
      <c r="S87" s="10"/>
      <c r="T87" s="22"/>
      <c r="V87" s="10"/>
      <c r="W87" s="22"/>
      <c r="Y87" s="10"/>
      <c r="Z87" s="22"/>
      <c r="AB87" s="10"/>
      <c r="AC87" s="22"/>
      <c r="AE87" s="10"/>
      <c r="AF87" s="22"/>
      <c r="AH87" s="10"/>
      <c r="AI87" s="22"/>
      <c r="AK87" s="10"/>
      <c r="AL87" s="22"/>
      <c r="AN87" s="10"/>
      <c r="AO87" s="22"/>
      <c r="AQ87" s="10"/>
      <c r="AR87" s="22"/>
      <c r="AT87" s="10"/>
      <c r="AU87" s="22"/>
      <c r="AW87" s="10"/>
      <c r="AX87" s="22"/>
      <c r="AZ87" s="10"/>
      <c r="BA87" s="22"/>
      <c r="BC87" s="10"/>
      <c r="BD87" s="22"/>
      <c r="BF87" s="10"/>
      <c r="BG87" s="22"/>
      <c r="BI87" s="10"/>
      <c r="BJ87" s="22"/>
      <c r="BL87" s="10"/>
      <c r="BM87" s="22"/>
      <c r="BO87" s="10"/>
      <c r="BP87" s="22"/>
      <c r="BR87" s="10"/>
      <c r="BS87" s="22"/>
      <c r="BU87" s="10"/>
      <c r="BV87" s="22"/>
      <c r="BX87" s="10"/>
      <c r="BY87" s="22"/>
      <c r="CA87" s="10"/>
      <c r="CB87" s="22"/>
      <c r="CD87" s="10"/>
      <c r="CE87" s="22"/>
      <c r="CG87" s="10"/>
      <c r="CH87" s="22"/>
      <c r="CJ87" s="10"/>
      <c r="CK87" s="22"/>
      <c r="CM87" s="10"/>
    </row>
    <row r="88" spans="1:91" ht="18" customHeight="1">
      <c r="B88" s="25" t="s">
        <v>101</v>
      </c>
      <c r="H88" s="22"/>
      <c r="J88" s="10"/>
      <c r="K88" s="22"/>
      <c r="M88" s="10"/>
      <c r="N88" s="22"/>
      <c r="P88" s="10"/>
      <c r="Q88" s="22"/>
      <c r="S88" s="10"/>
      <c r="T88" s="22"/>
      <c r="V88" s="10"/>
      <c r="W88" s="22"/>
      <c r="Y88" s="10"/>
      <c r="Z88" s="22"/>
      <c r="AB88" s="10"/>
      <c r="AC88" s="22"/>
      <c r="AE88" s="10"/>
      <c r="AF88" s="22"/>
      <c r="AH88" s="10"/>
      <c r="AI88" s="22"/>
      <c r="AK88" s="10"/>
      <c r="AL88" s="22"/>
      <c r="AN88" s="10"/>
      <c r="AO88" s="22"/>
      <c r="AQ88" s="10"/>
      <c r="AR88" s="22"/>
      <c r="AT88" s="10"/>
      <c r="AU88" s="22"/>
      <c r="AW88" s="10"/>
      <c r="AX88" s="22"/>
      <c r="AZ88" s="10"/>
      <c r="BA88" s="22"/>
      <c r="BC88" s="10"/>
      <c r="BD88" s="22"/>
      <c r="BF88" s="10"/>
      <c r="BG88" s="22"/>
      <c r="BI88" s="10"/>
      <c r="BJ88" s="22"/>
      <c r="BL88" s="10"/>
      <c r="BM88" s="22"/>
      <c r="BO88" s="10"/>
      <c r="BP88" s="22"/>
      <c r="BR88" s="10"/>
      <c r="BS88" s="22"/>
      <c r="BU88" s="10"/>
      <c r="BV88" s="22"/>
      <c r="BX88" s="10"/>
      <c r="BY88" s="22"/>
      <c r="CA88" s="10"/>
      <c r="CB88" s="22"/>
      <c r="CD88" s="10"/>
      <c r="CE88" s="22"/>
      <c r="CG88" s="10"/>
      <c r="CH88" s="22"/>
      <c r="CJ88" s="10"/>
      <c r="CK88" s="22"/>
      <c r="CM88" s="10"/>
    </row>
    <row r="89" spans="1:91" ht="18" customHeight="1">
      <c r="B89" s="2" t="s">
        <v>102</v>
      </c>
      <c r="C89" s="1">
        <v>3</v>
      </c>
      <c r="D89" s="1" t="s">
        <v>4</v>
      </c>
      <c r="E89" s="30" t="s">
        <v>11</v>
      </c>
      <c r="F89" s="4" t="s">
        <v>80</v>
      </c>
      <c r="G89" s="1" t="s">
        <v>103</v>
      </c>
      <c r="H89" s="22"/>
      <c r="J89" s="19">
        <v>211.69820825309665</v>
      </c>
      <c r="K89" s="22"/>
      <c r="M89" s="19">
        <v>184.94980304664949</v>
      </c>
      <c r="N89" s="22"/>
      <c r="P89" s="19">
        <v>185.99499682795866</v>
      </c>
      <c r="Q89" s="22"/>
      <c r="S89" s="19">
        <v>201.50811086114976</v>
      </c>
      <c r="T89" s="22"/>
      <c r="V89" s="19">
        <v>217.61326790064138</v>
      </c>
      <c r="W89" s="22"/>
      <c r="Y89" s="19">
        <v>244.72726802205798</v>
      </c>
      <c r="Z89" s="22"/>
      <c r="AB89" s="19">
        <v>275.90632710338201</v>
      </c>
      <c r="AC89" s="22"/>
      <c r="AE89" s="19">
        <v>277.90248001305213</v>
      </c>
      <c r="AF89" s="22"/>
      <c r="AH89" s="19">
        <v>285.9969572002463</v>
      </c>
      <c r="AI89" s="22"/>
      <c r="AK89" s="19">
        <v>275.21541801350043</v>
      </c>
      <c r="AL89" s="22"/>
      <c r="AN89" s="19">
        <v>351.64751130140007</v>
      </c>
      <c r="AO89" s="22"/>
      <c r="AQ89" s="19">
        <v>385.0791003109166</v>
      </c>
      <c r="AR89" s="22"/>
      <c r="AT89" s="19">
        <v>416.27505856306192</v>
      </c>
      <c r="AU89" s="22"/>
      <c r="AW89" s="19">
        <v>177.19160860306658</v>
      </c>
      <c r="AX89" s="22"/>
      <c r="AZ89" s="19">
        <v>152.30457946564354</v>
      </c>
      <c r="BA89" s="22"/>
      <c r="BC89" s="19">
        <v>151.35871888992745</v>
      </c>
      <c r="BD89" s="22"/>
      <c r="BF89" s="19">
        <v>163.77042706035814</v>
      </c>
      <c r="BG89" s="22"/>
      <c r="BI89" s="19">
        <v>174.47488166223258</v>
      </c>
      <c r="BJ89" s="22"/>
      <c r="BL89" s="19">
        <v>194.03198582691243</v>
      </c>
      <c r="BM89" s="22"/>
      <c r="BO89" s="19">
        <v>221.35276998643951</v>
      </c>
      <c r="BP89" s="22"/>
      <c r="BR89" s="19">
        <v>217.20822702846925</v>
      </c>
      <c r="BS89" s="22"/>
      <c r="BU89" s="19">
        <v>228.71668651317697</v>
      </c>
      <c r="BV89" s="22"/>
      <c r="BX89" s="19">
        <v>217.38824678633469</v>
      </c>
      <c r="BY89" s="22"/>
      <c r="CA89" s="19">
        <v>284.18269788162218</v>
      </c>
      <c r="CB89" s="22"/>
      <c r="CD89" s="19">
        <v>360.10852430018861</v>
      </c>
      <c r="CE89" s="22"/>
      <c r="CG89" s="19">
        <v>368.01187531757193</v>
      </c>
      <c r="CH89" s="22"/>
      <c r="CJ89" s="19">
        <v>353.80747853589639</v>
      </c>
      <c r="CK89" s="22"/>
      <c r="CM89" s="19">
        <v>360.90538629197079</v>
      </c>
    </row>
    <row r="90" spans="1:91" ht="18" customHeight="1">
      <c r="B90" s="2" t="s">
        <v>104</v>
      </c>
      <c r="C90" s="1">
        <v>3</v>
      </c>
      <c r="D90" s="1" t="s">
        <v>4</v>
      </c>
      <c r="E90" s="30" t="s">
        <v>11</v>
      </c>
      <c r="F90" s="4" t="s">
        <v>80</v>
      </c>
      <c r="G90" s="1" t="s">
        <v>103</v>
      </c>
      <c r="H90" s="22"/>
      <c r="J90" s="19">
        <v>749.87825393578032</v>
      </c>
      <c r="K90" s="22"/>
      <c r="M90" s="19">
        <v>763.80761486276913</v>
      </c>
      <c r="N90" s="22"/>
      <c r="P90" s="19">
        <v>793.34432484599415</v>
      </c>
      <c r="Q90" s="22"/>
      <c r="S90" s="19">
        <v>865.32823055522977</v>
      </c>
      <c r="T90" s="22"/>
      <c r="V90" s="19">
        <v>934.17354912201915</v>
      </c>
      <c r="W90" s="22"/>
      <c r="Y90" s="19">
        <v>1049.8042471584201</v>
      </c>
      <c r="Z90" s="22"/>
      <c r="AB90" s="19">
        <v>1181.1250836859444</v>
      </c>
      <c r="AC90" s="22"/>
      <c r="AE90" s="19">
        <v>1189.2857719364779</v>
      </c>
      <c r="AF90" s="22"/>
      <c r="AH90" s="19">
        <v>1217.4967433941106</v>
      </c>
      <c r="AI90" s="22"/>
      <c r="AK90" s="19">
        <v>1164.3165940361246</v>
      </c>
      <c r="AL90" s="22"/>
      <c r="AN90" s="19">
        <v>1497.4226959244738</v>
      </c>
      <c r="AO90" s="22"/>
      <c r="AQ90" s="19">
        <v>1650.467266947589</v>
      </c>
      <c r="AR90" s="22"/>
      <c r="AT90" s="19">
        <v>1784.1746219161073</v>
      </c>
      <c r="AU90" s="22"/>
      <c r="AW90" s="19">
        <v>627.6488363684399</v>
      </c>
      <c r="AX90" s="22"/>
      <c r="AZ90" s="19">
        <v>628.98903193202239</v>
      </c>
      <c r="BA90" s="22"/>
      <c r="BC90" s="19">
        <v>645.60650928882296</v>
      </c>
      <c r="BD90" s="22"/>
      <c r="BF90" s="19">
        <v>703.2728025675533</v>
      </c>
      <c r="BG90" s="22"/>
      <c r="BI90" s="19">
        <v>748.98842799176464</v>
      </c>
      <c r="BJ90" s="22"/>
      <c r="BL90" s="19">
        <v>832.33717456983709</v>
      </c>
      <c r="BM90" s="22"/>
      <c r="BO90" s="19">
        <v>947.58721816620573</v>
      </c>
      <c r="BP90" s="22"/>
      <c r="BR90" s="19">
        <v>929.54425574170557</v>
      </c>
      <c r="BS90" s="22"/>
      <c r="BU90" s="19">
        <v>973.6530895841463</v>
      </c>
      <c r="BV90" s="22"/>
      <c r="BX90" s="19">
        <v>919.67501279064857</v>
      </c>
      <c r="BY90" s="22"/>
      <c r="CA90" s="19">
        <v>1210.1368783248795</v>
      </c>
      <c r="CB90" s="22"/>
      <c r="CD90" s="19">
        <v>1543.4421951915335</v>
      </c>
      <c r="CE90" s="22"/>
      <c r="CG90" s="19">
        <v>1577.3163320710887</v>
      </c>
      <c r="CH90" s="22"/>
      <c r="CJ90" s="19">
        <v>1516.4356145354909</v>
      </c>
      <c r="CK90" s="22"/>
      <c r="CM90" s="19">
        <v>1546.8575834394267</v>
      </c>
    </row>
    <row r="91" spans="1:91" ht="18" customHeight="1">
      <c r="B91" s="2" t="s">
        <v>105</v>
      </c>
      <c r="C91" s="1">
        <v>3</v>
      </c>
      <c r="D91" s="1" t="s">
        <v>4</v>
      </c>
      <c r="E91" s="30" t="s">
        <v>11</v>
      </c>
      <c r="F91" s="4" t="s">
        <v>80</v>
      </c>
      <c r="G91" s="1" t="s">
        <v>103</v>
      </c>
      <c r="H91" s="22"/>
      <c r="J91" s="19">
        <v>1494.4707806669894</v>
      </c>
      <c r="K91" s="22"/>
      <c r="M91" s="19">
        <v>1557.9323132898667</v>
      </c>
      <c r="N91" s="22"/>
      <c r="P91" s="19">
        <v>1629.4276351821704</v>
      </c>
      <c r="Q91" s="22"/>
      <c r="S91" s="19">
        <v>1785.7934807450426</v>
      </c>
      <c r="T91" s="22"/>
      <c r="V91" s="19">
        <v>1935.4192610758364</v>
      </c>
      <c r="W91" s="22"/>
      <c r="Y91" s="19">
        <v>2161.946208445057</v>
      </c>
      <c r="Z91" s="22"/>
      <c r="AB91" s="19">
        <v>2417.5464758098747</v>
      </c>
      <c r="AC91" s="22"/>
      <c r="AE91" s="19">
        <v>2413.97276912802</v>
      </c>
      <c r="AF91" s="22"/>
      <c r="AH91" s="19">
        <v>2473.9355614189826</v>
      </c>
      <c r="AI91" s="22"/>
      <c r="AK91" s="19">
        <v>2348.6474738444808</v>
      </c>
      <c r="AL91" s="22"/>
      <c r="AN91" s="19">
        <v>3003.1964790114703</v>
      </c>
      <c r="AO91" s="22"/>
      <c r="AQ91" s="19">
        <v>3278.031661745079</v>
      </c>
      <c r="AR91" s="22"/>
      <c r="AT91" s="19">
        <v>3543.5909683562227</v>
      </c>
      <c r="AU91" s="22"/>
      <c r="AW91" s="19">
        <v>1250.8735138658926</v>
      </c>
      <c r="AX91" s="22"/>
      <c r="AZ91" s="19">
        <v>1282.9439226366826</v>
      </c>
      <c r="BA91" s="22"/>
      <c r="BC91" s="19">
        <v>1325.9930836373142</v>
      </c>
      <c r="BD91" s="22"/>
      <c r="BF91" s="19">
        <v>1451.3567703720882</v>
      </c>
      <c r="BG91" s="22"/>
      <c r="BI91" s="19">
        <v>1551.7530240720077</v>
      </c>
      <c r="BJ91" s="22"/>
      <c r="BL91" s="19">
        <v>1714.0987984949384</v>
      </c>
      <c r="BM91" s="22"/>
      <c r="BO91" s="19">
        <v>1939.5372864753385</v>
      </c>
      <c r="BP91" s="22"/>
      <c r="BR91" s="19">
        <v>1886.7580643853025</v>
      </c>
      <c r="BS91" s="22"/>
      <c r="BU91" s="19">
        <v>1978.4488261484853</v>
      </c>
      <c r="BV91" s="22"/>
      <c r="BX91" s="19">
        <v>1855.1589890692826</v>
      </c>
      <c r="BY91" s="22"/>
      <c r="CA91" s="19">
        <v>2427.0226583306135</v>
      </c>
      <c r="CB91" s="22"/>
      <c r="CD91" s="19">
        <v>3065.4666622187779</v>
      </c>
      <c r="CE91" s="22"/>
      <c r="CG91" s="19">
        <v>3132.7448781696039</v>
      </c>
      <c r="CH91" s="22"/>
      <c r="CJ91" s="19">
        <v>3011.8282603923021</v>
      </c>
      <c r="CK91" s="22"/>
      <c r="CM91" s="19">
        <v>3072.2500447419898</v>
      </c>
    </row>
    <row r="92" spans="1:91" ht="18" customHeight="1">
      <c r="B92" s="2"/>
      <c r="E92" s="50"/>
      <c r="H92" s="42"/>
      <c r="I92" s="17"/>
      <c r="J92" s="15"/>
      <c r="K92" s="42"/>
      <c r="L92" s="17"/>
      <c r="M92" s="15"/>
      <c r="N92" s="42"/>
      <c r="O92" s="17"/>
      <c r="P92" s="15"/>
      <c r="Q92" s="42"/>
      <c r="R92" s="17"/>
      <c r="S92" s="15"/>
      <c r="T92" s="42"/>
      <c r="U92" s="17"/>
      <c r="V92" s="15"/>
      <c r="W92" s="42"/>
      <c r="X92" s="17"/>
      <c r="Y92" s="15"/>
      <c r="Z92" s="42"/>
      <c r="AA92" s="17"/>
      <c r="AB92" s="15"/>
      <c r="AC92" s="42"/>
      <c r="AD92" s="17"/>
      <c r="AE92" s="15"/>
      <c r="AF92" s="42"/>
      <c r="AG92" s="17"/>
      <c r="AH92" s="15"/>
      <c r="AI92" s="42"/>
      <c r="AJ92" s="17"/>
      <c r="AK92" s="15"/>
      <c r="AL92" s="42"/>
      <c r="AM92" s="17"/>
      <c r="AN92" s="15"/>
      <c r="AO92" s="42"/>
      <c r="AP92" s="17"/>
      <c r="AQ92" s="15"/>
      <c r="AR92" s="42"/>
      <c r="AS92" s="17"/>
      <c r="AT92" s="15"/>
      <c r="AU92" s="42"/>
      <c r="AV92" s="17"/>
      <c r="AW92" s="15"/>
      <c r="AX92" s="42"/>
      <c r="AY92" s="17"/>
      <c r="AZ92" s="15"/>
      <c r="BA92" s="42"/>
      <c r="BB92" s="17"/>
      <c r="BC92" s="15"/>
      <c r="BD92" s="42"/>
      <c r="BE92" s="17"/>
      <c r="BF92" s="15"/>
      <c r="BG92" s="42"/>
      <c r="BH92" s="17"/>
      <c r="BI92" s="15"/>
      <c r="BJ92" s="42"/>
      <c r="BK92" s="17"/>
      <c r="BL92" s="15"/>
      <c r="BM92" s="42"/>
      <c r="BN92" s="17"/>
      <c r="BO92" s="15"/>
      <c r="BP92" s="42"/>
      <c r="BQ92" s="17"/>
      <c r="BR92" s="15"/>
      <c r="BS92" s="42"/>
      <c r="BT92" s="17"/>
      <c r="BU92" s="15"/>
      <c r="BV92" s="42"/>
      <c r="BW92" s="17"/>
      <c r="BX92" s="15"/>
      <c r="BY92" s="42"/>
      <c r="BZ92" s="17"/>
      <c r="CA92" s="15"/>
      <c r="CB92" s="42"/>
      <c r="CC92" s="17"/>
      <c r="CD92" s="15"/>
      <c r="CE92" s="42"/>
      <c r="CF92" s="17"/>
      <c r="CG92" s="15"/>
      <c r="CH92" s="42"/>
      <c r="CI92" s="17"/>
      <c r="CJ92" s="15"/>
      <c r="CK92" s="42"/>
      <c r="CL92" s="17"/>
      <c r="CM92" s="15"/>
    </row>
    <row r="93" spans="1:91" ht="18" customHeight="1">
      <c r="B93" s="45" t="s">
        <v>101</v>
      </c>
      <c r="C93" s="46"/>
      <c r="D93" s="46"/>
      <c r="E93" s="46"/>
      <c r="F93" s="46"/>
      <c r="G93" s="46"/>
      <c r="H93" s="22"/>
      <c r="J93" s="44">
        <f>SUM(J89:J91)</f>
        <v>2456.0472428558664</v>
      </c>
      <c r="K93" s="22"/>
      <c r="M93" s="44">
        <f>SUM(M89:M91)</f>
        <v>2506.6897311992852</v>
      </c>
      <c r="N93" s="22"/>
      <c r="P93" s="44">
        <f>SUM(P89:P91)</f>
        <v>2608.7669568561232</v>
      </c>
      <c r="Q93" s="22"/>
      <c r="S93" s="44">
        <f>SUM(S89:S91)</f>
        <v>2852.6298221614225</v>
      </c>
      <c r="T93" s="22"/>
      <c r="V93" s="44">
        <f>SUM(V89:V91)</f>
        <v>3087.2060780984966</v>
      </c>
      <c r="W93" s="22"/>
      <c r="Y93" s="44">
        <f>SUM(Y89:Y91)</f>
        <v>3456.477723625535</v>
      </c>
      <c r="Z93" s="22"/>
      <c r="AB93" s="44">
        <f>SUM(AB89:AB91)</f>
        <v>3874.5778865992011</v>
      </c>
      <c r="AC93" s="22"/>
      <c r="AE93" s="44">
        <f>SUM(AE89:AE91)</f>
        <v>3881.1610210775498</v>
      </c>
      <c r="AF93" s="22"/>
      <c r="AH93" s="44">
        <f>SUM(AH89:AH91)</f>
        <v>3977.4292620133392</v>
      </c>
      <c r="AI93" s="22"/>
      <c r="AK93" s="44">
        <f>SUM(AK89:AK91)</f>
        <v>3788.1794858941057</v>
      </c>
      <c r="AL93" s="22"/>
      <c r="AN93" s="44">
        <f>SUM(AN89:AN91)</f>
        <v>4852.2666862373444</v>
      </c>
      <c r="AO93" s="22"/>
      <c r="AQ93" s="44">
        <f>SUM(AQ89:AQ91)</f>
        <v>5313.5780290035846</v>
      </c>
      <c r="AR93" s="22"/>
      <c r="AT93" s="44">
        <f>SUM(AT89:AT91)</f>
        <v>5744.0406488353919</v>
      </c>
      <c r="AU93" s="22"/>
      <c r="AW93" s="44">
        <v>2055.7139588373993</v>
      </c>
      <c r="AX93" s="22"/>
      <c r="AZ93" s="44">
        <v>2064.2375340343488</v>
      </c>
      <c r="BA93" s="22"/>
      <c r="BC93" s="44">
        <v>2122.9583118160645</v>
      </c>
      <c r="BD93" s="22"/>
      <c r="BF93" s="44">
        <v>2318.3999999999996</v>
      </c>
      <c r="BG93" s="22"/>
      <c r="BI93" s="44">
        <v>2475.2163337260049</v>
      </c>
      <c r="BJ93" s="22"/>
      <c r="BL93" s="44">
        <v>2740.4679588916879</v>
      </c>
      <c r="BM93" s="22"/>
      <c r="BO93" s="44">
        <v>3108.4772746279837</v>
      </c>
      <c r="BP93" s="22"/>
      <c r="BR93" s="44">
        <v>3033.5105471554771</v>
      </c>
      <c r="BS93" s="22"/>
      <c r="BU93" s="44">
        <v>3180.8186022458085</v>
      </c>
      <c r="BV93" s="22"/>
      <c r="BX93" s="44">
        <v>2992.2222486462661</v>
      </c>
      <c r="BY93" s="22"/>
      <c r="CA93" s="44">
        <v>3921.342234537115</v>
      </c>
      <c r="CB93" s="22"/>
      <c r="CD93" s="44">
        <v>4969.0173817105006</v>
      </c>
      <c r="CE93" s="22"/>
      <c r="CG93" s="44">
        <v>5078.0730855582642</v>
      </c>
      <c r="CH93" s="22"/>
      <c r="CJ93" s="44">
        <v>4882.0713534636889</v>
      </c>
      <c r="CK93" s="22"/>
      <c r="CM93" s="44">
        <v>4980.0130144733866</v>
      </c>
    </row>
    <row r="94" spans="1:91" ht="18" customHeight="1">
      <c r="B94" s="22"/>
      <c r="H94" s="22"/>
      <c r="J94" s="10"/>
      <c r="K94" s="22"/>
      <c r="M94" s="10"/>
      <c r="N94" s="22"/>
      <c r="P94" s="10"/>
      <c r="Q94" s="22"/>
      <c r="S94" s="10"/>
      <c r="T94" s="22"/>
      <c r="V94" s="10"/>
      <c r="W94" s="22"/>
      <c r="Y94" s="10"/>
      <c r="Z94" s="22"/>
      <c r="AB94" s="10"/>
      <c r="AC94" s="22"/>
      <c r="AE94" s="10"/>
      <c r="AF94" s="22"/>
      <c r="AH94" s="10"/>
      <c r="AI94" s="22"/>
      <c r="AK94" s="10"/>
      <c r="AL94" s="22"/>
      <c r="AN94" s="10"/>
      <c r="AO94" s="22"/>
      <c r="AQ94" s="10"/>
      <c r="AR94" s="22"/>
      <c r="AT94" s="10"/>
      <c r="AU94" s="22"/>
      <c r="AW94" s="10"/>
      <c r="AX94" s="22"/>
      <c r="AZ94" s="10"/>
      <c r="BA94" s="22"/>
      <c r="BC94" s="10"/>
      <c r="BD94" s="22"/>
      <c r="BF94" s="10"/>
      <c r="BG94" s="22"/>
      <c r="BI94" s="10"/>
      <c r="BJ94" s="22"/>
      <c r="BL94" s="10"/>
      <c r="BM94" s="22"/>
      <c r="BO94" s="10"/>
      <c r="BP94" s="22"/>
      <c r="BR94" s="10"/>
      <c r="BS94" s="22"/>
      <c r="BU94" s="10"/>
      <c r="BV94" s="22"/>
      <c r="BX94" s="10"/>
      <c r="BY94" s="22"/>
      <c r="CA94" s="10"/>
      <c r="CB94" s="22"/>
      <c r="CD94" s="10"/>
      <c r="CE94" s="22"/>
      <c r="CG94" s="10"/>
      <c r="CH94" s="22"/>
      <c r="CJ94" s="10"/>
      <c r="CK94" s="22"/>
      <c r="CM94" s="10"/>
    </row>
    <row r="95" spans="1:91" ht="18" customHeight="1">
      <c r="B95" s="25" t="s">
        <v>106</v>
      </c>
      <c r="H95" s="22"/>
      <c r="J95" s="10"/>
      <c r="K95" s="22"/>
      <c r="M95" s="10"/>
      <c r="N95" s="22"/>
      <c r="P95" s="10"/>
      <c r="Q95" s="22"/>
      <c r="S95" s="10"/>
      <c r="T95" s="22"/>
      <c r="V95" s="10"/>
      <c r="W95" s="22"/>
      <c r="Y95" s="10"/>
      <c r="Z95" s="22"/>
      <c r="AB95" s="10"/>
      <c r="AC95" s="22"/>
      <c r="AE95" s="10"/>
      <c r="AF95" s="22"/>
      <c r="AH95" s="10"/>
      <c r="AI95" s="22"/>
      <c r="AK95" s="10"/>
      <c r="AL95" s="22"/>
      <c r="AN95" s="10"/>
      <c r="AO95" s="22"/>
      <c r="AQ95" s="10"/>
      <c r="AR95" s="22"/>
      <c r="AT95" s="10"/>
      <c r="AU95" s="22"/>
      <c r="AW95" s="10"/>
      <c r="AX95" s="22"/>
      <c r="AZ95" s="10"/>
      <c r="BA95" s="22"/>
      <c r="BC95" s="10"/>
      <c r="BD95" s="22"/>
      <c r="BF95" s="10"/>
      <c r="BG95" s="22"/>
      <c r="BI95" s="10"/>
      <c r="BJ95" s="22"/>
      <c r="BL95" s="10"/>
      <c r="BM95" s="22"/>
      <c r="BO95" s="10"/>
      <c r="BP95" s="22"/>
      <c r="BR95" s="10"/>
      <c r="BS95" s="22"/>
      <c r="BU95" s="10"/>
      <c r="BV95" s="22"/>
      <c r="BX95" s="10"/>
      <c r="BY95" s="22"/>
      <c r="CA95" s="10"/>
      <c r="CB95" s="22"/>
      <c r="CD95" s="10"/>
      <c r="CE95" s="22"/>
      <c r="CG95" s="10"/>
      <c r="CH95" s="22"/>
      <c r="CJ95" s="10"/>
      <c r="CK95" s="22"/>
      <c r="CM95" s="10"/>
    </row>
    <row r="96" spans="1:91" ht="18" customHeight="1">
      <c r="B96" s="2" t="s">
        <v>107</v>
      </c>
      <c r="C96" s="1">
        <v>3</v>
      </c>
      <c r="D96" s="1" t="s">
        <v>4</v>
      </c>
      <c r="E96" s="49" t="s">
        <v>13</v>
      </c>
      <c r="F96" s="4" t="s">
        <v>10</v>
      </c>
      <c r="G96" s="1" t="s">
        <v>103</v>
      </c>
      <c r="H96" s="41">
        <v>16369.437465925605</v>
      </c>
      <c r="I96" s="17">
        <f>J96*10^6/H96</f>
        <v>35349.032341181199</v>
      </c>
      <c r="J96" s="19">
        <v>578.64377438994745</v>
      </c>
      <c r="K96" s="41">
        <v>15887.265514850944</v>
      </c>
      <c r="L96" s="17">
        <f>M96*10^6/K96</f>
        <v>36180.871926188323</v>
      </c>
      <c r="M96" s="19">
        <v>574.81511885017039</v>
      </c>
      <c r="N96" s="41">
        <v>15196.932840108637</v>
      </c>
      <c r="O96" s="17">
        <f>P96*10^6/N96</f>
        <v>36898.680583412213</v>
      </c>
      <c r="P96" s="19">
        <v>560.74677071473604</v>
      </c>
      <c r="Q96" s="41">
        <v>13775.990424076605</v>
      </c>
      <c r="R96" s="17">
        <f>S96*10^6/Q96</f>
        <v>38673.820279915621</v>
      </c>
      <c r="S96" s="19">
        <v>532.77017783857718</v>
      </c>
      <c r="T96" s="41">
        <v>10792.065032731867</v>
      </c>
      <c r="U96" s="17">
        <f>V96*10^6/T96</f>
        <v>39960.348325934661</v>
      </c>
      <c r="V96" s="19">
        <v>431.25467786410485</v>
      </c>
      <c r="W96" s="41">
        <v>11540.771901521734</v>
      </c>
      <c r="X96" s="17">
        <f>Y96*10^6/W96</f>
        <v>40524.518506417087</v>
      </c>
      <c r="Y96" s="19">
        <v>467.68422450155578</v>
      </c>
      <c r="Z96" s="41">
        <v>11866.439547399716</v>
      </c>
      <c r="AA96" s="17">
        <f>AB96*10^6/Z96</f>
        <v>40905.100587396133</v>
      </c>
      <c r="AB96" s="19">
        <v>485.39790330064079</v>
      </c>
      <c r="AC96" s="41">
        <v>11605.042182821297</v>
      </c>
      <c r="AD96" s="17">
        <f>AE96*10^6/AC96</f>
        <v>41854.727115794522</v>
      </c>
      <c r="AE96" s="19">
        <v>485.72587372926972</v>
      </c>
      <c r="AF96" s="41">
        <v>9938.2424635632815</v>
      </c>
      <c r="AG96" s="17">
        <f>AH96*10^6/AF96</f>
        <v>42794.903722263356</v>
      </c>
      <c r="AH96" s="19">
        <v>425.30612939670004</v>
      </c>
      <c r="AI96" s="41">
        <v>9572.2386159703547</v>
      </c>
      <c r="AJ96" s="17">
        <f>AK96*10^6/AI96</f>
        <v>43301.639396383769</v>
      </c>
      <c r="AK96" s="19">
        <v>414.49362476488795</v>
      </c>
      <c r="AL96" s="41">
        <v>11443.071112207781</v>
      </c>
      <c r="AM96" s="17">
        <f>AN96*10^6/AL96</f>
        <v>45439.576365905377</v>
      </c>
      <c r="AN96" s="19">
        <v>519.96830366365123</v>
      </c>
      <c r="AO96" s="41">
        <v>8309.2093851061691</v>
      </c>
      <c r="AP96" s="17">
        <f>AQ96*10^6/AO96</f>
        <v>49206.688115317498</v>
      </c>
      <c r="AQ96" s="19">
        <v>408.86867469778838</v>
      </c>
      <c r="AR96" s="41">
        <v>8478.5477377425359</v>
      </c>
      <c r="AS96" s="17">
        <f>AT96*10^6/AR96</f>
        <v>52130.610489944447</v>
      </c>
      <c r="AT96" s="19">
        <v>441.99186963665579</v>
      </c>
      <c r="AU96" s="41">
        <v>28071.50826239663</v>
      </c>
      <c r="AV96" s="17">
        <v>34874.401804758389</v>
      </c>
      <c r="AW96" s="19">
        <v>978.97705840841502</v>
      </c>
      <c r="AX96" s="41">
        <v>28537.358444780373</v>
      </c>
      <c r="AY96" s="17">
        <v>35646.863320706914</v>
      </c>
      <c r="AZ96" s="19">
        <v>1017.2673160151071</v>
      </c>
      <c r="BA96" s="41">
        <v>28835.272836294804</v>
      </c>
      <c r="BB96" s="17">
        <v>36294.278250681258</v>
      </c>
      <c r="BC96" s="19">
        <v>1046.5554157547945</v>
      </c>
      <c r="BD96" s="41">
        <v>28112.999999999996</v>
      </c>
      <c r="BE96" s="17">
        <v>37953.971472272598</v>
      </c>
      <c r="BF96" s="19">
        <v>1066.9999999999995</v>
      </c>
      <c r="BG96" s="41">
        <v>26779.826671835373</v>
      </c>
      <c r="BH96" s="17">
        <v>38956.354535848754</v>
      </c>
      <c r="BI96" s="19">
        <v>1043.2444222365973</v>
      </c>
      <c r="BJ96" s="41">
        <v>29739.833944967839</v>
      </c>
      <c r="BK96" s="17">
        <v>39154.058089420098</v>
      </c>
      <c r="BL96" s="19">
        <v>1164.4351858509783</v>
      </c>
      <c r="BM96" s="41">
        <v>31340.008118729234</v>
      </c>
      <c r="BN96" s="17">
        <v>39666.205706037486</v>
      </c>
      <c r="BO96" s="19">
        <v>1243.1392088663988</v>
      </c>
      <c r="BP96" s="41">
        <v>33027.924477748493</v>
      </c>
      <c r="BQ96" s="17">
        <v>40758.27976293987</v>
      </c>
      <c r="BR96" s="19">
        <v>1346.1613858533228</v>
      </c>
      <c r="BS96" s="41">
        <v>30017.892467138354</v>
      </c>
      <c r="BT96" s="17">
        <v>41812.615891723312</v>
      </c>
      <c r="BU96" s="19">
        <v>1255.1266076075106</v>
      </c>
      <c r="BV96" s="41">
        <v>29402.712750105435</v>
      </c>
      <c r="BW96" s="17">
        <v>42262.491845637247</v>
      </c>
      <c r="BX96" s="19">
        <v>1242.6319078409451</v>
      </c>
      <c r="BY96" s="41">
        <v>36001.00916881422</v>
      </c>
      <c r="BZ96" s="17">
        <v>45540.470852197424</v>
      </c>
      <c r="CA96" s="19">
        <v>1639.5029087020762</v>
      </c>
      <c r="CB96" s="41">
        <v>25533.385658248837</v>
      </c>
      <c r="CC96" s="17">
        <v>52296.043503166453</v>
      </c>
      <c r="CD96" s="19">
        <v>1335.2950471669076</v>
      </c>
      <c r="CE96" s="41">
        <v>19601.808500070289</v>
      </c>
      <c r="CF96" s="17">
        <v>55100.291787994771</v>
      </c>
      <c r="CG96" s="19">
        <v>1080.0653679262691</v>
      </c>
      <c r="CH96" s="41">
        <v>22330.272891582594</v>
      </c>
      <c r="CI96" s="17">
        <v>56321.293907465224</v>
      </c>
      <c r="CJ96" s="19">
        <v>1257.6698625607266</v>
      </c>
      <c r="CK96" s="41">
        <v>22464.254528932088</v>
      </c>
      <c r="CL96" s="17">
        <v>56888.882158626926</v>
      </c>
      <c r="CM96" s="19">
        <v>1277.9663286778189</v>
      </c>
    </row>
    <row r="97" spans="1:91" ht="18" customHeight="1">
      <c r="B97" s="22"/>
      <c r="H97" s="22"/>
      <c r="J97" s="10"/>
      <c r="K97" s="22"/>
      <c r="M97" s="10"/>
      <c r="N97" s="22"/>
      <c r="P97" s="10"/>
      <c r="Q97" s="22"/>
      <c r="S97" s="10"/>
      <c r="T97" s="22"/>
      <c r="V97" s="10"/>
      <c r="W97" s="22"/>
      <c r="Y97" s="10"/>
      <c r="Z97" s="22"/>
      <c r="AB97" s="10"/>
      <c r="AC97" s="22"/>
      <c r="AE97" s="10"/>
      <c r="AF97" s="22"/>
      <c r="AH97" s="10"/>
      <c r="AI97" s="22"/>
      <c r="AK97" s="10"/>
      <c r="AL97" s="22"/>
      <c r="AN97" s="10"/>
      <c r="AO97" s="22"/>
      <c r="AQ97" s="10"/>
      <c r="AR97" s="22"/>
      <c r="AT97" s="10"/>
      <c r="AU97" s="22"/>
      <c r="AW97" s="10"/>
      <c r="AX97" s="22"/>
      <c r="AZ97" s="10"/>
      <c r="BA97" s="22"/>
      <c r="BC97" s="10"/>
      <c r="BD97" s="22"/>
      <c r="BF97" s="10"/>
      <c r="BG97" s="22"/>
      <c r="BI97" s="10"/>
      <c r="BJ97" s="22"/>
      <c r="BL97" s="10"/>
      <c r="BM97" s="22"/>
      <c r="BO97" s="10"/>
      <c r="BP97" s="22"/>
      <c r="BR97" s="10"/>
      <c r="BS97" s="22"/>
      <c r="BU97" s="10"/>
      <c r="BV97" s="22"/>
      <c r="BX97" s="10"/>
      <c r="BY97" s="22"/>
      <c r="CA97" s="10"/>
      <c r="CB97" s="22"/>
      <c r="CD97" s="10"/>
      <c r="CE97" s="22"/>
      <c r="CG97" s="10"/>
      <c r="CH97" s="22"/>
      <c r="CJ97" s="10"/>
      <c r="CK97" s="22"/>
      <c r="CM97" s="10"/>
    </row>
    <row r="98" spans="1:91" ht="18" customHeight="1">
      <c r="B98" s="25" t="s">
        <v>108</v>
      </c>
      <c r="H98" s="22"/>
      <c r="J98" s="10"/>
      <c r="K98" s="22"/>
      <c r="M98" s="10"/>
      <c r="N98" s="22"/>
      <c r="P98" s="10"/>
      <c r="Q98" s="22"/>
      <c r="S98" s="10"/>
      <c r="T98" s="22"/>
      <c r="V98" s="10"/>
      <c r="W98" s="22"/>
      <c r="Y98" s="10"/>
      <c r="Z98" s="22"/>
      <c r="AB98" s="10"/>
      <c r="AC98" s="22"/>
      <c r="AE98" s="10"/>
      <c r="AF98" s="22"/>
      <c r="AH98" s="10"/>
      <c r="AI98" s="22"/>
      <c r="AK98" s="10"/>
      <c r="AL98" s="22"/>
      <c r="AN98" s="10"/>
      <c r="AO98" s="22"/>
      <c r="AQ98" s="10"/>
      <c r="AR98" s="22"/>
      <c r="AT98" s="10"/>
      <c r="AU98" s="22"/>
      <c r="AW98" s="10"/>
      <c r="AX98" s="22"/>
      <c r="AZ98" s="10"/>
      <c r="BA98" s="22"/>
      <c r="BC98" s="10"/>
      <c r="BD98" s="22"/>
      <c r="BF98" s="10"/>
      <c r="BG98" s="22"/>
      <c r="BI98" s="10"/>
      <c r="BJ98" s="22"/>
      <c r="BL98" s="10"/>
      <c r="BM98" s="22"/>
      <c r="BO98" s="10"/>
      <c r="BP98" s="22"/>
      <c r="BR98" s="10"/>
      <c r="BS98" s="22"/>
      <c r="BU98" s="10"/>
      <c r="BV98" s="22"/>
      <c r="BX98" s="10"/>
      <c r="BY98" s="22"/>
      <c r="CA98" s="10"/>
      <c r="CB98" s="22"/>
      <c r="CD98" s="10"/>
      <c r="CE98" s="22"/>
      <c r="CG98" s="10"/>
      <c r="CH98" s="22"/>
      <c r="CJ98" s="10"/>
      <c r="CK98" s="22"/>
      <c r="CM98" s="10"/>
    </row>
    <row r="99" spans="1:91" ht="18" customHeight="1">
      <c r="B99" s="2" t="s">
        <v>109</v>
      </c>
      <c r="C99" s="1">
        <v>3</v>
      </c>
      <c r="D99" s="1" t="s">
        <v>4</v>
      </c>
      <c r="E99" s="48" t="s">
        <v>12</v>
      </c>
      <c r="F99" s="4" t="s">
        <v>80</v>
      </c>
      <c r="G99" s="1" t="s">
        <v>110</v>
      </c>
      <c r="H99" s="22"/>
      <c r="J99" s="19">
        <v>27316.452796286721</v>
      </c>
      <c r="K99" s="22"/>
      <c r="M99" s="19">
        <v>27618.099471347792</v>
      </c>
      <c r="N99" s="22"/>
      <c r="P99" s="19">
        <v>27362.018186041452</v>
      </c>
      <c r="Q99" s="22"/>
      <c r="S99" s="19">
        <v>27072.208043699742</v>
      </c>
      <c r="T99" s="22"/>
      <c r="V99" s="19">
        <v>27111.088026050264</v>
      </c>
      <c r="W99" s="22"/>
      <c r="Y99" s="19">
        <v>27183.93211060184</v>
      </c>
      <c r="Z99" s="22"/>
      <c r="AB99" s="19">
        <v>27557.929958093304</v>
      </c>
      <c r="AC99" s="22"/>
      <c r="AE99" s="19">
        <v>27934.341450278414</v>
      </c>
      <c r="AF99" s="22"/>
      <c r="AH99" s="19">
        <v>28506.148359489467</v>
      </c>
      <c r="AI99" s="22"/>
      <c r="AK99" s="19">
        <v>25925.975781552705</v>
      </c>
      <c r="AL99" s="22"/>
      <c r="AN99" s="19">
        <v>27828.63058258688</v>
      </c>
      <c r="AO99" s="22"/>
      <c r="AQ99" s="19">
        <v>31106.85400417645</v>
      </c>
      <c r="AR99" s="22"/>
      <c r="AT99" s="19">
        <v>33626.876820492245</v>
      </c>
      <c r="AU99" s="22"/>
      <c r="AW99" s="19">
        <v>25179.375319259514</v>
      </c>
      <c r="AX99" s="22"/>
      <c r="AZ99" s="19">
        <v>25486.373200064958</v>
      </c>
      <c r="BA99" s="22"/>
      <c r="BC99" s="19">
        <v>25219.957920710363</v>
      </c>
      <c r="BD99" s="22"/>
      <c r="BF99" s="19">
        <v>24935.379944362459</v>
      </c>
      <c r="BG99" s="22"/>
      <c r="BI99" s="19">
        <v>24964.062549670405</v>
      </c>
      <c r="BJ99" s="22"/>
      <c r="BL99" s="19">
        <v>25007.217496724072</v>
      </c>
      <c r="BM99" s="22"/>
      <c r="BO99" s="19">
        <v>25321.139647715332</v>
      </c>
      <c r="BP99" s="22"/>
      <c r="BR99" s="19">
        <v>25317.060853193143</v>
      </c>
      <c r="BS99" s="22"/>
      <c r="BU99" s="19">
        <v>25654.096059882082</v>
      </c>
      <c r="BV99" s="22"/>
      <c r="BX99" s="19">
        <v>23034.352131687214</v>
      </c>
      <c r="BY99" s="22"/>
      <c r="CA99" s="19">
        <v>24739.154856760808</v>
      </c>
      <c r="CB99" s="22"/>
      <c r="CD99" s="19">
        <v>27442.12598072497</v>
      </c>
      <c r="CE99" s="22"/>
      <c r="CG99" s="19">
        <v>30307.899876622956</v>
      </c>
      <c r="CH99" s="22"/>
      <c r="CJ99" s="19">
        <v>31685.646538551893</v>
      </c>
      <c r="CK99" s="22"/>
      <c r="CM99" s="19">
        <v>32177.840229647642</v>
      </c>
    </row>
    <row r="100" spans="1:91" ht="18" customHeight="1">
      <c r="B100" s="22"/>
      <c r="H100" s="22"/>
      <c r="J100" s="10"/>
      <c r="K100" s="22"/>
      <c r="M100" s="10"/>
      <c r="N100" s="22"/>
      <c r="P100" s="10"/>
      <c r="Q100" s="22"/>
      <c r="S100" s="10"/>
      <c r="T100" s="22"/>
      <c r="V100" s="10"/>
      <c r="W100" s="22"/>
      <c r="Y100" s="10"/>
      <c r="Z100" s="22"/>
      <c r="AB100" s="10"/>
      <c r="AC100" s="22"/>
      <c r="AE100" s="10"/>
      <c r="AF100" s="22"/>
      <c r="AH100" s="10"/>
      <c r="AI100" s="22"/>
      <c r="AK100" s="10"/>
      <c r="AL100" s="22"/>
      <c r="AN100" s="10"/>
      <c r="AO100" s="22"/>
      <c r="AQ100" s="10"/>
      <c r="AR100" s="22"/>
      <c r="AT100" s="10"/>
      <c r="AU100" s="22"/>
      <c r="AW100" s="10"/>
      <c r="AX100" s="22"/>
      <c r="AZ100" s="10"/>
      <c r="BA100" s="22"/>
      <c r="BC100" s="10"/>
      <c r="BD100" s="22"/>
      <c r="BF100" s="10"/>
      <c r="BG100" s="22"/>
      <c r="BI100" s="10"/>
      <c r="BJ100" s="22"/>
      <c r="BL100" s="10"/>
      <c r="BM100" s="22"/>
      <c r="BO100" s="10"/>
      <c r="BP100" s="22"/>
      <c r="BR100" s="10"/>
      <c r="BS100" s="22"/>
      <c r="BU100" s="10"/>
      <c r="BV100" s="22"/>
      <c r="BX100" s="10"/>
      <c r="BY100" s="22"/>
      <c r="CA100" s="10"/>
      <c r="CB100" s="22"/>
      <c r="CD100" s="10"/>
      <c r="CE100" s="22"/>
      <c r="CG100" s="10"/>
      <c r="CH100" s="22"/>
      <c r="CJ100" s="10"/>
      <c r="CK100" s="22"/>
      <c r="CM100" s="10"/>
    </row>
    <row r="101" spans="1:91" ht="18" customHeight="1">
      <c r="B101" s="45" t="s">
        <v>111</v>
      </c>
      <c r="C101" s="46"/>
      <c r="D101" s="46"/>
      <c r="E101" s="46"/>
      <c r="F101" s="46"/>
      <c r="G101" s="46"/>
      <c r="H101" s="22"/>
      <c r="J101" s="44">
        <f t="shared" ref="J101:AT101" si="29">J93+J96+J99</f>
        <v>30351.143813532537</v>
      </c>
      <c r="K101" s="22"/>
      <c r="M101" s="44">
        <f t="shared" si="29"/>
        <v>30699.604321397248</v>
      </c>
      <c r="N101" s="22"/>
      <c r="P101" s="44">
        <f t="shared" si="29"/>
        <v>30531.531913612311</v>
      </c>
      <c r="Q101" s="22"/>
      <c r="S101" s="44">
        <f t="shared" si="29"/>
        <v>30457.608043699744</v>
      </c>
      <c r="T101" s="22"/>
      <c r="V101" s="44">
        <f t="shared" si="29"/>
        <v>30629.548782012866</v>
      </c>
      <c r="W101" s="22"/>
      <c r="Y101" s="44">
        <f t="shared" si="29"/>
        <v>31108.09405872893</v>
      </c>
      <c r="Z101" s="22"/>
      <c r="AB101" s="44">
        <f t="shared" si="29"/>
        <v>31917.905747993143</v>
      </c>
      <c r="AC101" s="22"/>
      <c r="AE101" s="44">
        <f t="shared" si="29"/>
        <v>32301.228345085234</v>
      </c>
      <c r="AF101" s="22"/>
      <c r="AH101" s="44">
        <f t="shared" si="29"/>
        <v>32908.883750899506</v>
      </c>
      <c r="AI101" s="22"/>
      <c r="AK101" s="44">
        <f t="shared" si="29"/>
        <v>30128.648892211699</v>
      </c>
      <c r="AL101" s="22"/>
      <c r="AN101" s="44">
        <f t="shared" si="29"/>
        <v>33200.865572487877</v>
      </c>
      <c r="AO101" s="22"/>
      <c r="AQ101" s="44">
        <f t="shared" si="29"/>
        <v>36829.300707877825</v>
      </c>
      <c r="AR101" s="22"/>
      <c r="AT101" s="44">
        <f t="shared" si="29"/>
        <v>39812.909338964295</v>
      </c>
      <c r="AU101" s="22"/>
      <c r="AW101" s="44">
        <v>28400.189900023146</v>
      </c>
      <c r="AX101" s="22"/>
      <c r="AZ101" s="44">
        <v>28756.242311122329</v>
      </c>
      <c r="BA101" s="22"/>
      <c r="BC101" s="44">
        <v>28665.496943671224</v>
      </c>
      <c r="BD101" s="22"/>
      <c r="BF101" s="44">
        <v>28593.899248452457</v>
      </c>
      <c r="BG101" s="22"/>
      <c r="BI101" s="44">
        <v>28737.138685793008</v>
      </c>
      <c r="BJ101" s="22"/>
      <c r="BL101" s="44">
        <v>29174.822156436738</v>
      </c>
      <c r="BM101" s="22"/>
      <c r="BO101" s="44">
        <v>29972.798935409715</v>
      </c>
      <c r="BP101" s="22"/>
      <c r="BR101" s="44">
        <v>30045.951772491946</v>
      </c>
      <c r="BS101" s="22"/>
      <c r="BU101" s="44">
        <v>30090.0412697354</v>
      </c>
      <c r="BV101" s="22"/>
      <c r="BX101" s="44">
        <v>27613.510825404424</v>
      </c>
      <c r="BY101" s="22"/>
      <c r="CA101" s="44">
        <v>30660.260074959999</v>
      </c>
      <c r="CB101" s="22"/>
      <c r="CD101" s="44">
        <v>34128.779896132379</v>
      </c>
      <c r="CE101" s="22"/>
      <c r="CG101" s="44">
        <v>36956.168792997494</v>
      </c>
      <c r="CH101" s="22"/>
      <c r="CJ101" s="44">
        <v>38352.76813264595</v>
      </c>
      <c r="CK101" s="22"/>
      <c r="CM101" s="44">
        <v>39005.917761492128</v>
      </c>
    </row>
    <row r="102" spans="1:91" ht="18" customHeight="1">
      <c r="B102" s="22"/>
      <c r="H102" s="22"/>
      <c r="J102" s="10"/>
      <c r="K102" s="22"/>
      <c r="M102" s="10"/>
      <c r="N102" s="22"/>
      <c r="P102" s="10"/>
      <c r="Q102" s="22"/>
      <c r="S102" s="10"/>
      <c r="T102" s="22"/>
      <c r="V102" s="10"/>
      <c r="W102" s="22"/>
      <c r="Y102" s="10"/>
      <c r="Z102" s="22"/>
      <c r="AB102" s="10"/>
      <c r="AC102" s="22"/>
      <c r="AE102" s="10"/>
      <c r="AF102" s="22"/>
      <c r="AH102" s="10"/>
      <c r="AI102" s="22"/>
      <c r="AK102" s="10"/>
      <c r="AL102" s="22"/>
      <c r="AN102" s="10"/>
      <c r="AO102" s="22"/>
      <c r="AQ102" s="10"/>
      <c r="AR102" s="22"/>
      <c r="AT102" s="10"/>
      <c r="AU102" s="22"/>
      <c r="AW102" s="10"/>
      <c r="AX102" s="22"/>
      <c r="AZ102" s="10"/>
      <c r="BA102" s="22"/>
      <c r="BC102" s="10"/>
      <c r="BD102" s="22"/>
      <c r="BF102" s="10"/>
      <c r="BG102" s="22"/>
      <c r="BI102" s="10"/>
      <c r="BJ102" s="22"/>
      <c r="BL102" s="10"/>
      <c r="BM102" s="22"/>
      <c r="BO102" s="10"/>
      <c r="BP102" s="22"/>
      <c r="BR102" s="10"/>
      <c r="BS102" s="22"/>
      <c r="BU102" s="10"/>
      <c r="BV102" s="22"/>
      <c r="BX102" s="10"/>
      <c r="BY102" s="22"/>
      <c r="CA102" s="10"/>
      <c r="CB102" s="22"/>
      <c r="CD102" s="10">
        <v>0.1455961038406067</v>
      </c>
      <c r="CE102" s="22"/>
      <c r="CG102" s="10"/>
      <c r="CH102" s="22"/>
      <c r="CJ102" s="10"/>
      <c r="CK102" s="22"/>
      <c r="CM102" s="10"/>
    </row>
    <row r="103" spans="1:91" ht="18" customHeight="1">
      <c r="B103" s="25" t="s">
        <v>112</v>
      </c>
      <c r="H103" s="22"/>
      <c r="J103" s="10"/>
      <c r="K103" s="22"/>
      <c r="M103" s="10"/>
      <c r="N103" s="22"/>
      <c r="P103" s="10"/>
      <c r="Q103" s="22"/>
      <c r="S103" s="10"/>
      <c r="T103" s="22"/>
      <c r="V103" s="10"/>
      <c r="W103" s="22"/>
      <c r="Y103" s="10"/>
      <c r="Z103" s="22"/>
      <c r="AB103" s="10"/>
      <c r="AC103" s="22"/>
      <c r="AE103" s="10"/>
      <c r="AF103" s="22"/>
      <c r="AH103" s="10"/>
      <c r="AI103" s="22"/>
      <c r="AK103" s="10"/>
      <c r="AL103" s="22"/>
      <c r="AN103" s="10"/>
      <c r="AO103" s="22"/>
      <c r="AQ103" s="10"/>
      <c r="AR103" s="22"/>
      <c r="AT103" s="10"/>
      <c r="AU103" s="22"/>
      <c r="AW103" s="10"/>
      <c r="AX103" s="22"/>
      <c r="AZ103" s="10"/>
      <c r="BA103" s="22"/>
      <c r="BC103" s="10"/>
      <c r="BD103" s="22"/>
      <c r="BF103" s="10"/>
      <c r="BG103" s="22"/>
      <c r="BI103" s="10"/>
      <c r="BJ103" s="22"/>
      <c r="BL103" s="10"/>
      <c r="BM103" s="22"/>
      <c r="BO103" s="10"/>
      <c r="BP103" s="22"/>
      <c r="BR103" s="10"/>
      <c r="BS103" s="22"/>
      <c r="BU103" s="10"/>
      <c r="BV103" s="22"/>
      <c r="BX103" s="10"/>
      <c r="BY103" s="22"/>
      <c r="CA103" s="10"/>
      <c r="CB103" s="22"/>
      <c r="CD103" s="10"/>
      <c r="CE103" s="22"/>
      <c r="CG103" s="10"/>
      <c r="CH103" s="22"/>
      <c r="CJ103" s="10"/>
      <c r="CK103" s="22"/>
      <c r="CM103" s="10"/>
    </row>
    <row r="104" spans="1:91" ht="18" customHeight="1">
      <c r="B104" s="2" t="s">
        <v>14</v>
      </c>
      <c r="C104" s="1">
        <v>3</v>
      </c>
      <c r="D104" s="1" t="s">
        <v>4</v>
      </c>
      <c r="E104" s="30" t="s">
        <v>11</v>
      </c>
      <c r="F104" s="4" t="s">
        <v>80</v>
      </c>
      <c r="H104" s="22"/>
      <c r="J104" s="19">
        <v>186.12356351781696</v>
      </c>
      <c r="K104" s="22"/>
      <c r="M104" s="19">
        <v>188.36426100791581</v>
      </c>
      <c r="N104" s="22"/>
      <c r="P104" s="19">
        <v>276.02529539</v>
      </c>
      <c r="Q104" s="22"/>
      <c r="S104" s="19">
        <v>273.11930409000001</v>
      </c>
      <c r="T104" s="22"/>
      <c r="V104" s="19">
        <v>254.61538015999997</v>
      </c>
      <c r="W104" s="22"/>
      <c r="Y104" s="19">
        <v>262.70151497000001</v>
      </c>
      <c r="Z104" s="22"/>
      <c r="AB104" s="19">
        <v>300.04280419999998</v>
      </c>
      <c r="AC104" s="22"/>
      <c r="AE104" s="19">
        <v>349.21898629000003</v>
      </c>
      <c r="AF104" s="22"/>
      <c r="AH104" s="19">
        <v>374.913546</v>
      </c>
      <c r="AI104" s="22"/>
      <c r="AK104" s="19">
        <v>344.30453722999999</v>
      </c>
      <c r="AL104" s="22"/>
      <c r="AN104" s="19">
        <v>360.26007496</v>
      </c>
      <c r="AO104" s="22"/>
      <c r="AQ104" s="19">
        <v>382.34148652999994</v>
      </c>
      <c r="AR104" s="22"/>
      <c r="AT104" s="19">
        <v>398.78217045078992</v>
      </c>
      <c r="AU104" s="22"/>
      <c r="AW104" s="19">
        <v>186.12356351781696</v>
      </c>
      <c r="AX104" s="22"/>
      <c r="AZ104" s="19">
        <v>188.36426100791581</v>
      </c>
      <c r="BA104" s="22"/>
      <c r="BC104" s="19">
        <v>276.02529539</v>
      </c>
      <c r="BD104" s="22"/>
      <c r="BF104" s="19">
        <v>273.11930409000001</v>
      </c>
      <c r="BG104" s="22"/>
      <c r="BI104" s="19">
        <v>254.61538015999997</v>
      </c>
      <c r="BJ104" s="22"/>
      <c r="BL104" s="19">
        <v>262.70151497000001</v>
      </c>
      <c r="BM104" s="22"/>
      <c r="BO104" s="19">
        <v>300.04280419999998</v>
      </c>
      <c r="BP104" s="22"/>
      <c r="BR104" s="19">
        <v>349.21898629000003</v>
      </c>
      <c r="BS104" s="22"/>
      <c r="BU104" s="19">
        <v>374.913546</v>
      </c>
      <c r="BV104" s="22"/>
      <c r="BX104" s="19">
        <v>344.30453722999999</v>
      </c>
      <c r="BY104" s="22"/>
      <c r="CA104" s="19">
        <v>360.26007496</v>
      </c>
      <c r="CB104" s="22"/>
      <c r="CD104" s="19">
        <v>382.34148652999994</v>
      </c>
      <c r="CE104" s="22"/>
      <c r="CG104" s="19">
        <v>490.13046288999999</v>
      </c>
      <c r="CH104" s="22"/>
      <c r="CJ104" s="19">
        <v>527.38037806964007</v>
      </c>
      <c r="CK104" s="22"/>
      <c r="CM104" s="19">
        <v>570.09818869328092</v>
      </c>
    </row>
    <row r="105" spans="1:91" ht="18" customHeight="1">
      <c r="B105" s="22"/>
      <c r="H105" s="22"/>
      <c r="J105" s="10"/>
      <c r="K105" s="22"/>
      <c r="M105" s="10"/>
      <c r="N105" s="22"/>
      <c r="P105" s="10"/>
      <c r="Q105" s="22"/>
      <c r="S105" s="10"/>
      <c r="T105" s="22"/>
      <c r="V105" s="10"/>
      <c r="W105" s="22"/>
      <c r="Y105" s="10"/>
      <c r="Z105" s="22"/>
      <c r="AB105" s="10"/>
      <c r="AC105" s="22"/>
      <c r="AE105" s="10"/>
      <c r="AF105" s="22"/>
      <c r="AH105" s="10"/>
      <c r="AI105" s="22"/>
      <c r="AK105" s="10"/>
      <c r="AL105" s="22"/>
      <c r="AN105" s="10"/>
      <c r="AO105" s="22"/>
      <c r="AQ105" s="10"/>
      <c r="AR105" s="22"/>
      <c r="AT105" s="10"/>
      <c r="AU105" s="22"/>
      <c r="AW105" s="10"/>
      <c r="AX105" s="22"/>
      <c r="AZ105" s="10"/>
      <c r="BA105" s="22"/>
      <c r="BC105" s="10"/>
      <c r="BD105" s="22"/>
      <c r="BF105" s="10"/>
      <c r="BG105" s="22"/>
      <c r="BI105" s="10"/>
      <c r="BJ105" s="22"/>
      <c r="BL105" s="10"/>
      <c r="BM105" s="22"/>
      <c r="BO105" s="10"/>
      <c r="BP105" s="22"/>
      <c r="BR105" s="10"/>
      <c r="BS105" s="22"/>
      <c r="BU105" s="10"/>
      <c r="BV105" s="22"/>
      <c r="BX105" s="10"/>
      <c r="BY105" s="22"/>
      <c r="CA105" s="10"/>
      <c r="CB105" s="22"/>
      <c r="CD105" s="10"/>
      <c r="CE105" s="22"/>
      <c r="CG105" s="10"/>
      <c r="CH105" s="22"/>
      <c r="CJ105" s="10"/>
      <c r="CK105" s="22"/>
      <c r="CM105" s="10"/>
    </row>
    <row r="106" spans="1:91" ht="18" customHeight="1">
      <c r="A106" s="11"/>
      <c r="B106" s="20" t="s">
        <v>113</v>
      </c>
      <c r="H106" s="22"/>
      <c r="J106" s="10"/>
      <c r="K106" s="22"/>
      <c r="M106" s="10"/>
      <c r="N106" s="22"/>
      <c r="P106" s="10"/>
      <c r="Q106" s="22"/>
      <c r="S106" s="10"/>
      <c r="T106" s="22"/>
      <c r="V106" s="10"/>
      <c r="W106" s="22"/>
      <c r="Y106" s="10"/>
      <c r="Z106" s="22"/>
      <c r="AB106" s="10"/>
      <c r="AC106" s="22"/>
      <c r="AE106" s="10"/>
      <c r="AF106" s="22"/>
      <c r="AH106" s="10"/>
      <c r="AI106" s="22"/>
      <c r="AK106" s="10"/>
      <c r="AL106" s="22"/>
      <c r="AN106" s="10"/>
      <c r="AO106" s="22"/>
      <c r="AQ106" s="10"/>
      <c r="AR106" s="22"/>
      <c r="AT106" s="10"/>
      <c r="AU106" s="22"/>
      <c r="AW106" s="10"/>
      <c r="AX106" s="22"/>
      <c r="AZ106" s="10"/>
      <c r="BA106" s="22"/>
      <c r="BC106" s="10"/>
      <c r="BD106" s="22"/>
      <c r="BF106" s="10"/>
      <c r="BG106" s="22"/>
      <c r="BI106" s="10"/>
      <c r="BJ106" s="22"/>
      <c r="BL106" s="10"/>
      <c r="BM106" s="22"/>
      <c r="BO106" s="10"/>
      <c r="BP106" s="22"/>
      <c r="BR106" s="10"/>
      <c r="BS106" s="22"/>
      <c r="BU106" s="10"/>
      <c r="BV106" s="22"/>
      <c r="BX106" s="10"/>
      <c r="BY106" s="22"/>
      <c r="CA106" s="10"/>
      <c r="CB106" s="22"/>
      <c r="CD106" s="10"/>
      <c r="CE106" s="22"/>
      <c r="CG106" s="10"/>
      <c r="CH106" s="22"/>
      <c r="CJ106" s="10"/>
      <c r="CK106" s="22"/>
      <c r="CM106" s="10"/>
    </row>
    <row r="107" spans="1:91" ht="18" customHeight="1">
      <c r="A107" s="11"/>
      <c r="B107" s="20"/>
      <c r="H107" s="22"/>
      <c r="J107" s="10"/>
      <c r="K107" s="22"/>
      <c r="M107" s="10"/>
      <c r="N107" s="22"/>
      <c r="P107" s="10"/>
      <c r="Q107" s="22"/>
      <c r="S107" s="10"/>
      <c r="T107" s="22"/>
      <c r="V107" s="10"/>
      <c r="W107" s="22"/>
      <c r="Y107" s="10"/>
      <c r="Z107" s="22"/>
      <c r="AB107" s="10"/>
      <c r="AC107" s="22"/>
      <c r="AE107" s="10"/>
      <c r="AF107" s="22"/>
      <c r="AH107" s="10"/>
      <c r="AI107" s="22"/>
      <c r="AK107" s="10"/>
      <c r="AL107" s="22"/>
      <c r="AN107" s="10"/>
      <c r="AO107" s="22"/>
      <c r="AQ107" s="10"/>
      <c r="AR107" s="22"/>
      <c r="AT107" s="10"/>
      <c r="AU107" s="22"/>
      <c r="AW107" s="10"/>
      <c r="AX107" s="22"/>
      <c r="AZ107" s="10"/>
      <c r="BA107" s="22"/>
      <c r="BC107" s="10"/>
      <c r="BD107" s="22"/>
      <c r="BF107" s="10"/>
      <c r="BG107" s="22"/>
      <c r="BI107" s="10"/>
      <c r="BJ107" s="22"/>
      <c r="BL107" s="10"/>
      <c r="BM107" s="22"/>
      <c r="BO107" s="10"/>
      <c r="BP107" s="22"/>
      <c r="BR107" s="10"/>
      <c r="BS107" s="22"/>
      <c r="BU107" s="10"/>
      <c r="BV107" s="22"/>
      <c r="BX107" s="10"/>
      <c r="BY107" s="22"/>
      <c r="CA107" s="10"/>
      <c r="CB107" s="22"/>
      <c r="CD107" s="10"/>
      <c r="CE107" s="22"/>
      <c r="CG107" s="10"/>
      <c r="CH107" s="22"/>
      <c r="CJ107" s="10"/>
      <c r="CK107" s="22"/>
      <c r="CM107" s="10"/>
    </row>
    <row r="108" spans="1:91" ht="18" customHeight="1">
      <c r="B108" s="25" t="s">
        <v>114</v>
      </c>
      <c r="H108" s="22"/>
      <c r="J108" s="10"/>
      <c r="K108" s="22"/>
      <c r="M108" s="10"/>
      <c r="N108" s="22"/>
      <c r="P108" s="10"/>
      <c r="Q108" s="22"/>
      <c r="S108" s="10"/>
      <c r="T108" s="22"/>
      <c r="V108" s="10"/>
      <c r="W108" s="22"/>
      <c r="Y108" s="10"/>
      <c r="Z108" s="22"/>
      <c r="AB108" s="10"/>
      <c r="AC108" s="22"/>
      <c r="AE108" s="10"/>
      <c r="AF108" s="22"/>
      <c r="AH108" s="10"/>
      <c r="AI108" s="22"/>
      <c r="AK108" s="10"/>
      <c r="AL108" s="22"/>
      <c r="AN108" s="10"/>
      <c r="AO108" s="22"/>
      <c r="AQ108" s="10"/>
      <c r="AR108" s="22"/>
      <c r="AT108" s="10"/>
      <c r="AU108" s="22"/>
      <c r="AW108" s="10"/>
      <c r="AX108" s="22"/>
      <c r="AZ108" s="10"/>
      <c r="BA108" s="22"/>
      <c r="BC108" s="10"/>
      <c r="BD108" s="22"/>
      <c r="BF108" s="10"/>
      <c r="BG108" s="22"/>
      <c r="BI108" s="10"/>
      <c r="BJ108" s="22"/>
      <c r="BL108" s="10"/>
      <c r="BM108" s="22"/>
      <c r="BO108" s="10"/>
      <c r="BP108" s="22"/>
      <c r="BR108" s="10"/>
      <c r="BS108" s="22"/>
      <c r="BU108" s="10"/>
      <c r="BV108" s="22"/>
      <c r="BX108" s="10"/>
      <c r="BY108" s="22"/>
      <c r="CA108" s="10"/>
      <c r="CB108" s="22"/>
      <c r="CD108" s="10"/>
      <c r="CE108" s="22"/>
      <c r="CG108" s="10"/>
      <c r="CH108" s="22"/>
      <c r="CJ108" s="10"/>
      <c r="CK108" s="22"/>
      <c r="CM108" s="10"/>
    </row>
    <row r="109" spans="1:91" ht="18" customHeight="1">
      <c r="B109" s="2" t="s">
        <v>115</v>
      </c>
      <c r="C109" s="1">
        <v>4</v>
      </c>
      <c r="D109" s="1" t="s">
        <v>7</v>
      </c>
      <c r="E109" s="30" t="s">
        <v>11</v>
      </c>
      <c r="F109" s="4" t="s">
        <v>80</v>
      </c>
      <c r="G109" s="1" t="s">
        <v>116</v>
      </c>
      <c r="H109" s="22"/>
      <c r="J109" s="19">
        <v>2030.5</v>
      </c>
      <c r="K109" s="22"/>
      <c r="M109" s="19">
        <v>2303.2000000000007</v>
      </c>
      <c r="N109" s="22"/>
      <c r="P109" s="19">
        <v>2891.6000000000004</v>
      </c>
      <c r="Q109" s="22"/>
      <c r="S109" s="19">
        <v>2705.2</v>
      </c>
      <c r="T109" s="22"/>
      <c r="V109" s="19">
        <v>2678</v>
      </c>
      <c r="W109" s="22"/>
      <c r="Y109" s="19">
        <v>2532</v>
      </c>
      <c r="Z109" s="22"/>
      <c r="AB109" s="19">
        <v>2689</v>
      </c>
      <c r="AC109" s="22"/>
      <c r="AE109" s="19">
        <v>3267</v>
      </c>
      <c r="AF109" s="22"/>
      <c r="AH109" s="19">
        <v>3324.99</v>
      </c>
      <c r="AI109" s="22"/>
      <c r="AK109" s="19">
        <v>3154.05</v>
      </c>
      <c r="AL109" s="22"/>
      <c r="AN109" s="19">
        <v>3337.6719789842382</v>
      </c>
      <c r="AO109" s="22"/>
      <c r="AQ109" s="19">
        <v>3221.4245837335648</v>
      </c>
      <c r="AR109" s="22"/>
      <c r="AT109" s="19">
        <v>3325.7698656127959</v>
      </c>
      <c r="AU109" s="22"/>
      <c r="AW109" s="19">
        <v>2030.5</v>
      </c>
      <c r="AX109" s="22"/>
      <c r="AZ109" s="19">
        <v>2303.2000000000007</v>
      </c>
      <c r="BA109" s="22"/>
      <c r="BC109" s="19">
        <v>2891.6000000000004</v>
      </c>
      <c r="BD109" s="22"/>
      <c r="BF109" s="19">
        <v>2705.2</v>
      </c>
      <c r="BG109" s="22"/>
      <c r="BI109" s="19">
        <v>2678</v>
      </c>
      <c r="BJ109" s="22"/>
      <c r="BL109" s="19">
        <v>2532</v>
      </c>
      <c r="BM109" s="22"/>
      <c r="BO109" s="19">
        <v>2689</v>
      </c>
      <c r="BP109" s="22"/>
      <c r="BR109" s="19">
        <v>3267</v>
      </c>
      <c r="BS109" s="22"/>
      <c r="BU109" s="19">
        <v>3324.99</v>
      </c>
      <c r="BV109" s="22"/>
      <c r="BX109" s="19">
        <v>3154.05</v>
      </c>
      <c r="BY109" s="22"/>
      <c r="CA109" s="19">
        <v>3337.1912289842385</v>
      </c>
      <c r="CB109" s="22"/>
      <c r="CD109" s="19">
        <v>3153.3057393975487</v>
      </c>
      <c r="CE109" s="22"/>
      <c r="CG109" s="19">
        <v>3540.2418255099474</v>
      </c>
      <c r="CH109" s="22"/>
      <c r="CJ109" s="19">
        <v>3799.0175005352316</v>
      </c>
      <c r="CK109" s="22"/>
      <c r="CM109" s="19">
        <v>3865.375225701463</v>
      </c>
    </row>
    <row r="110" spans="1:91" ht="18" customHeight="1">
      <c r="B110" s="2" t="s">
        <v>117</v>
      </c>
      <c r="C110" s="1">
        <v>4</v>
      </c>
      <c r="D110" s="1" t="s">
        <v>7</v>
      </c>
      <c r="E110" s="30" t="s">
        <v>11</v>
      </c>
      <c r="F110" s="4" t="s">
        <v>80</v>
      </c>
      <c r="G110" s="1" t="s">
        <v>116</v>
      </c>
      <c r="H110" s="22"/>
      <c r="J110" s="19">
        <v>0</v>
      </c>
      <c r="K110" s="22"/>
      <c r="M110" s="19">
        <v>0</v>
      </c>
      <c r="N110" s="22"/>
      <c r="P110" s="19">
        <v>0</v>
      </c>
      <c r="Q110" s="22"/>
      <c r="S110" s="19">
        <v>0</v>
      </c>
      <c r="T110" s="22"/>
      <c r="V110" s="19">
        <v>0</v>
      </c>
      <c r="W110" s="22"/>
      <c r="Y110" s="19">
        <v>0</v>
      </c>
      <c r="Z110" s="22"/>
      <c r="AB110" s="19">
        <v>0</v>
      </c>
      <c r="AC110" s="22"/>
      <c r="AE110" s="19">
        <v>0</v>
      </c>
      <c r="AF110" s="22"/>
      <c r="AH110" s="19">
        <v>88.009999999999991</v>
      </c>
      <c r="AI110" s="22"/>
      <c r="AK110" s="19">
        <v>326.95000000000005</v>
      </c>
      <c r="AL110" s="22"/>
      <c r="AN110" s="19">
        <v>477.32802101576181</v>
      </c>
      <c r="AO110" s="22"/>
      <c r="AQ110" s="19">
        <v>487.22377355872527</v>
      </c>
      <c r="AR110" s="22"/>
      <c r="AT110" s="19">
        <v>440.66747968354525</v>
      </c>
      <c r="AU110" s="22"/>
      <c r="AW110" s="19">
        <v>0</v>
      </c>
      <c r="AX110" s="22"/>
      <c r="AZ110" s="19">
        <v>0</v>
      </c>
      <c r="BA110" s="22"/>
      <c r="BC110" s="19">
        <v>0</v>
      </c>
      <c r="BD110" s="22"/>
      <c r="BF110" s="19">
        <v>0</v>
      </c>
      <c r="BG110" s="22"/>
      <c r="BI110" s="19">
        <v>0</v>
      </c>
      <c r="BJ110" s="22"/>
      <c r="BL110" s="19">
        <v>0</v>
      </c>
      <c r="BM110" s="22"/>
      <c r="BO110" s="19">
        <v>0</v>
      </c>
      <c r="BP110" s="22"/>
      <c r="BR110" s="19">
        <v>0</v>
      </c>
      <c r="BS110" s="22"/>
      <c r="BU110" s="19">
        <v>88.009999999999991</v>
      </c>
      <c r="BV110" s="22"/>
      <c r="BX110" s="19">
        <v>326.95000000000005</v>
      </c>
      <c r="BY110" s="22"/>
      <c r="CA110" s="19">
        <v>477.32802101576181</v>
      </c>
      <c r="CB110" s="22"/>
      <c r="CD110" s="19">
        <v>559.98213660245187</v>
      </c>
      <c r="CE110" s="22"/>
      <c r="CG110" s="19">
        <v>312.92104147077248</v>
      </c>
      <c r="CH110" s="22"/>
      <c r="CJ110" s="19">
        <v>286.51598753228609</v>
      </c>
      <c r="CK110" s="22"/>
      <c r="CM110" s="19">
        <v>319.12813916594746</v>
      </c>
    </row>
    <row r="111" spans="1:91" ht="18" customHeight="1">
      <c r="B111" s="2" t="s">
        <v>118</v>
      </c>
      <c r="C111" s="1">
        <v>4</v>
      </c>
      <c r="D111" s="1" t="s">
        <v>7</v>
      </c>
      <c r="E111" s="30" t="s">
        <v>11</v>
      </c>
      <c r="F111" s="4" t="s">
        <v>80</v>
      </c>
      <c r="G111" s="1" t="s">
        <v>116</v>
      </c>
      <c r="H111" s="22"/>
      <c r="J111" s="19">
        <v>1759</v>
      </c>
      <c r="K111" s="22"/>
      <c r="M111" s="19">
        <v>2371</v>
      </c>
      <c r="N111" s="22"/>
      <c r="P111" s="19">
        <v>3792</v>
      </c>
      <c r="Q111" s="22"/>
      <c r="S111" s="19">
        <v>2975</v>
      </c>
      <c r="T111" s="22"/>
      <c r="V111" s="19">
        <v>2273</v>
      </c>
      <c r="W111" s="22"/>
      <c r="Y111" s="19">
        <v>1049</v>
      </c>
      <c r="Z111" s="22"/>
      <c r="AB111" s="19">
        <v>586</v>
      </c>
      <c r="AC111" s="22"/>
      <c r="AE111" s="19">
        <v>199</v>
      </c>
      <c r="AF111" s="22"/>
      <c r="AH111" s="19">
        <v>550</v>
      </c>
      <c r="AI111" s="22"/>
      <c r="AK111" s="19">
        <v>251</v>
      </c>
      <c r="AL111" s="22"/>
      <c r="AN111" s="19">
        <v>286</v>
      </c>
      <c r="AO111" s="22"/>
      <c r="AQ111" s="19">
        <v>279.5932796639832</v>
      </c>
      <c r="AR111" s="22"/>
      <c r="AT111" s="19">
        <v>304.76968848442425</v>
      </c>
      <c r="AU111" s="22"/>
      <c r="AW111" s="19">
        <v>1759</v>
      </c>
      <c r="AX111" s="22"/>
      <c r="AZ111" s="19">
        <v>2371</v>
      </c>
      <c r="BA111" s="22"/>
      <c r="BC111" s="19">
        <v>3792</v>
      </c>
      <c r="BD111" s="22"/>
      <c r="BF111" s="19">
        <v>2975</v>
      </c>
      <c r="BG111" s="22"/>
      <c r="BI111" s="19">
        <v>2273</v>
      </c>
      <c r="BJ111" s="22"/>
      <c r="BL111" s="19">
        <v>1049</v>
      </c>
      <c r="BM111" s="22"/>
      <c r="BO111" s="19">
        <v>586</v>
      </c>
      <c r="BP111" s="22"/>
      <c r="BR111" s="19">
        <v>199</v>
      </c>
      <c r="BS111" s="22"/>
      <c r="BU111" s="19">
        <v>550</v>
      </c>
      <c r="BV111" s="22"/>
      <c r="BX111" s="19">
        <v>251</v>
      </c>
      <c r="BY111" s="22"/>
      <c r="CA111" s="19">
        <v>286.48075</v>
      </c>
      <c r="CB111" s="22"/>
      <c r="CD111" s="19">
        <v>347.71212400000002</v>
      </c>
      <c r="CE111" s="22"/>
      <c r="CG111" s="19">
        <v>312.28141442000009</v>
      </c>
      <c r="CH111" s="22"/>
      <c r="CJ111" s="19">
        <v>301.41945217930441</v>
      </c>
      <c r="CK111" s="22"/>
      <c r="CM111" s="19">
        <v>314.01932837851137</v>
      </c>
    </row>
    <row r="112" spans="1:91" ht="18" customHeight="1">
      <c r="B112" s="2"/>
      <c r="E112" s="50"/>
      <c r="F112" s="4"/>
      <c r="H112" s="22"/>
      <c r="J112" s="15"/>
      <c r="K112" s="22"/>
      <c r="M112" s="15"/>
      <c r="N112" s="22"/>
      <c r="P112" s="15"/>
      <c r="Q112" s="22"/>
      <c r="S112" s="15"/>
      <c r="T112" s="22"/>
      <c r="V112" s="15"/>
      <c r="W112" s="22"/>
      <c r="Y112" s="15"/>
      <c r="Z112" s="22"/>
      <c r="AB112" s="15"/>
      <c r="AC112" s="22"/>
      <c r="AE112" s="15"/>
      <c r="AF112" s="22"/>
      <c r="AH112" s="15"/>
      <c r="AI112" s="22"/>
      <c r="AK112" s="15"/>
      <c r="AL112" s="22"/>
      <c r="AN112" s="15"/>
      <c r="AO112" s="22"/>
      <c r="AQ112" s="15"/>
      <c r="AR112" s="22"/>
      <c r="AT112" s="15"/>
      <c r="AU112" s="22"/>
      <c r="AW112" s="15"/>
      <c r="AX112" s="22"/>
      <c r="AZ112" s="15"/>
      <c r="BA112" s="22"/>
      <c r="BC112" s="15"/>
      <c r="BD112" s="22"/>
      <c r="BF112" s="15"/>
      <c r="BG112" s="22"/>
      <c r="BI112" s="15"/>
      <c r="BJ112" s="22"/>
      <c r="BL112" s="15"/>
      <c r="BM112" s="22"/>
      <c r="BO112" s="15"/>
      <c r="BP112" s="22"/>
      <c r="BR112" s="15"/>
      <c r="BS112" s="22"/>
      <c r="BU112" s="15"/>
      <c r="BV112" s="22"/>
      <c r="BX112" s="15"/>
      <c r="BY112" s="22"/>
      <c r="CA112" s="15"/>
      <c r="CB112" s="22"/>
      <c r="CD112" s="15"/>
      <c r="CE112" s="22"/>
      <c r="CG112" s="15"/>
      <c r="CH112" s="22"/>
      <c r="CJ112" s="15"/>
      <c r="CK112" s="22"/>
      <c r="CM112" s="15"/>
    </row>
    <row r="113" spans="1:91" ht="18" customHeight="1">
      <c r="B113" s="45" t="s">
        <v>17</v>
      </c>
      <c r="C113" s="46"/>
      <c r="D113" s="46"/>
      <c r="E113" s="46"/>
      <c r="F113" s="46"/>
      <c r="G113" s="46"/>
      <c r="H113" s="22"/>
      <c r="J113" s="44">
        <f t="shared" ref="J113:AT113" si="30">SUM(J109:J111)</f>
        <v>3789.5</v>
      </c>
      <c r="K113" s="22"/>
      <c r="M113" s="44">
        <f t="shared" si="30"/>
        <v>4674.2000000000007</v>
      </c>
      <c r="N113" s="22"/>
      <c r="P113" s="44">
        <f t="shared" si="30"/>
        <v>6683.6</v>
      </c>
      <c r="Q113" s="22"/>
      <c r="S113" s="44">
        <f t="shared" si="30"/>
        <v>5680.2</v>
      </c>
      <c r="T113" s="22"/>
      <c r="V113" s="44">
        <f t="shared" si="30"/>
        <v>4951</v>
      </c>
      <c r="W113" s="22"/>
      <c r="Y113" s="44">
        <f t="shared" si="30"/>
        <v>3581</v>
      </c>
      <c r="Z113" s="22"/>
      <c r="AB113" s="44">
        <f t="shared" si="30"/>
        <v>3275</v>
      </c>
      <c r="AC113" s="22"/>
      <c r="AE113" s="44">
        <f t="shared" si="30"/>
        <v>3466</v>
      </c>
      <c r="AF113" s="22"/>
      <c r="AH113" s="44">
        <f t="shared" si="30"/>
        <v>3963</v>
      </c>
      <c r="AI113" s="22"/>
      <c r="AK113" s="44">
        <f t="shared" si="30"/>
        <v>3732</v>
      </c>
      <c r="AL113" s="22"/>
      <c r="AN113" s="44">
        <f t="shared" si="30"/>
        <v>4101</v>
      </c>
      <c r="AO113" s="22"/>
      <c r="AQ113" s="44">
        <f t="shared" si="30"/>
        <v>3988.2416369562729</v>
      </c>
      <c r="AR113" s="22"/>
      <c r="AT113" s="44">
        <f t="shared" si="30"/>
        <v>4071.2070337807654</v>
      </c>
      <c r="AU113" s="22"/>
      <c r="AW113" s="44">
        <v>3789.5</v>
      </c>
      <c r="AX113" s="22"/>
      <c r="AZ113" s="44">
        <v>4674.2000000000007</v>
      </c>
      <c r="BA113" s="22"/>
      <c r="BC113" s="44">
        <v>6683.6</v>
      </c>
      <c r="BD113" s="22"/>
      <c r="BF113" s="44">
        <v>5680.2</v>
      </c>
      <c r="BG113" s="22"/>
      <c r="BI113" s="44">
        <v>4951</v>
      </c>
      <c r="BJ113" s="22"/>
      <c r="BL113" s="44">
        <v>3581</v>
      </c>
      <c r="BM113" s="22"/>
      <c r="BO113" s="44">
        <v>3275</v>
      </c>
      <c r="BP113" s="22"/>
      <c r="BR113" s="44">
        <v>3466</v>
      </c>
      <c r="BS113" s="22"/>
      <c r="BU113" s="44">
        <v>3963</v>
      </c>
      <c r="BV113" s="22"/>
      <c r="BX113" s="44">
        <v>3732</v>
      </c>
      <c r="BY113" s="22"/>
      <c r="CA113" s="44">
        <v>4101</v>
      </c>
      <c r="CB113" s="22"/>
      <c r="CD113" s="44">
        <v>4061.0000000000005</v>
      </c>
      <c r="CE113" s="22"/>
      <c r="CG113" s="44">
        <v>4165.4442814007198</v>
      </c>
      <c r="CH113" s="22"/>
      <c r="CJ113" s="44">
        <v>4386.9529402468224</v>
      </c>
      <c r="CK113" s="22"/>
      <c r="CM113" s="44">
        <v>4498.5226932459218</v>
      </c>
    </row>
    <row r="114" spans="1:91" ht="18" customHeight="1">
      <c r="B114" s="25"/>
      <c r="H114" s="22"/>
      <c r="J114" s="15"/>
      <c r="K114" s="22"/>
      <c r="M114" s="15"/>
      <c r="N114" s="22"/>
      <c r="P114" s="15"/>
      <c r="Q114" s="22"/>
      <c r="S114" s="15"/>
      <c r="T114" s="22"/>
      <c r="V114" s="15"/>
      <c r="W114" s="22"/>
      <c r="Y114" s="15"/>
      <c r="Z114" s="22"/>
      <c r="AB114" s="15"/>
      <c r="AC114" s="22"/>
      <c r="AE114" s="15"/>
      <c r="AF114" s="22"/>
      <c r="AH114" s="15"/>
      <c r="AI114" s="22"/>
      <c r="AK114" s="15"/>
      <c r="AL114" s="22"/>
      <c r="AN114" s="15"/>
      <c r="AO114" s="22"/>
      <c r="AQ114" s="15"/>
      <c r="AR114" s="22"/>
      <c r="AT114" s="15"/>
      <c r="AU114" s="22"/>
      <c r="AW114" s="15"/>
      <c r="AX114" s="22"/>
      <c r="AZ114" s="15"/>
      <c r="BA114" s="22"/>
      <c r="BC114" s="15"/>
      <c r="BD114" s="22"/>
      <c r="BF114" s="15"/>
      <c r="BG114" s="22"/>
      <c r="BI114" s="15"/>
      <c r="BJ114" s="22"/>
      <c r="BL114" s="15"/>
      <c r="BM114" s="22"/>
      <c r="BO114" s="15"/>
      <c r="BP114" s="22"/>
      <c r="BR114" s="15"/>
      <c r="BS114" s="22"/>
      <c r="BU114" s="15"/>
      <c r="BV114" s="22"/>
      <c r="BX114" s="15"/>
      <c r="BY114" s="22"/>
      <c r="CA114" s="15"/>
      <c r="CB114" s="22"/>
      <c r="CD114" s="15"/>
      <c r="CE114" s="22"/>
      <c r="CG114" s="15"/>
      <c r="CH114" s="22"/>
      <c r="CJ114" s="15"/>
      <c r="CK114" s="22"/>
      <c r="CM114" s="15"/>
    </row>
    <row r="115" spans="1:91" ht="18" customHeight="1" collapsed="1">
      <c r="B115" s="25" t="s">
        <v>119</v>
      </c>
      <c r="H115" s="22"/>
      <c r="J115" s="10"/>
      <c r="K115" s="22"/>
      <c r="M115" s="10"/>
      <c r="N115" s="22"/>
      <c r="P115" s="10"/>
      <c r="Q115" s="22"/>
      <c r="S115" s="10"/>
      <c r="T115" s="22"/>
      <c r="V115" s="10"/>
      <c r="W115" s="22"/>
      <c r="Y115" s="10"/>
      <c r="Z115" s="22"/>
      <c r="AB115" s="10"/>
      <c r="AC115" s="22"/>
      <c r="AE115" s="10"/>
      <c r="AF115" s="22"/>
      <c r="AH115" s="10"/>
      <c r="AI115" s="22"/>
      <c r="AK115" s="10"/>
      <c r="AL115" s="22"/>
      <c r="AN115" s="10"/>
      <c r="AO115" s="22"/>
      <c r="AQ115" s="10"/>
      <c r="AR115" s="22"/>
      <c r="AT115" s="10"/>
      <c r="AU115" s="22"/>
      <c r="AW115" s="10"/>
      <c r="AX115" s="22"/>
      <c r="AZ115" s="10"/>
      <c r="BA115" s="22"/>
      <c r="BC115" s="10"/>
      <c r="BD115" s="22"/>
      <c r="BF115" s="10"/>
      <c r="BG115" s="22"/>
      <c r="BI115" s="10"/>
      <c r="BJ115" s="22"/>
      <c r="BL115" s="10"/>
      <c r="BM115" s="22"/>
      <c r="BO115" s="10"/>
      <c r="BP115" s="22"/>
      <c r="BR115" s="10"/>
      <c r="BS115" s="22"/>
      <c r="BU115" s="10"/>
      <c r="BV115" s="22"/>
      <c r="BX115" s="10"/>
      <c r="BY115" s="22"/>
      <c r="CA115" s="10"/>
      <c r="CB115" s="22"/>
      <c r="CD115" s="10"/>
      <c r="CE115" s="22"/>
      <c r="CG115" s="10"/>
      <c r="CH115" s="22"/>
      <c r="CJ115" s="10"/>
      <c r="CK115" s="22"/>
      <c r="CM115" s="10"/>
    </row>
    <row r="116" spans="1:91" ht="18" customHeight="1">
      <c r="B116" s="2" t="s">
        <v>119</v>
      </c>
      <c r="C116" s="1">
        <v>4</v>
      </c>
      <c r="D116" s="1" t="s">
        <v>7</v>
      </c>
      <c r="E116" s="30" t="s">
        <v>11</v>
      </c>
      <c r="F116" s="4" t="s">
        <v>80</v>
      </c>
      <c r="G116" s="1" t="s">
        <v>120</v>
      </c>
      <c r="H116" s="41">
        <v>872.20915858746127</v>
      </c>
      <c r="I116" s="17">
        <f>J116*10^6/H116</f>
        <v>914543.77026401088</v>
      </c>
      <c r="J116" s="19">
        <v>797.67345235337746</v>
      </c>
      <c r="K116" s="41">
        <v>1532.9906872389392</v>
      </c>
      <c r="L116" s="17">
        <f>M116*10^6/K116</f>
        <v>920873.86135556584</v>
      </c>
      <c r="M116" s="19">
        <v>1411.6910535798445</v>
      </c>
      <c r="N116" s="41">
        <v>906.4556088287884</v>
      </c>
      <c r="O116" s="17">
        <f>P116*10^6/N116</f>
        <v>921723.01991662814</v>
      </c>
      <c r="P116" s="19">
        <v>835.50100119003662</v>
      </c>
      <c r="Q116" s="41">
        <v>1348.2489918926756</v>
      </c>
      <c r="R116" s="17">
        <f>S116*10^6/Q116</f>
        <v>921182.64628686127</v>
      </c>
      <c r="S116" s="19">
        <v>1241.9835742052878</v>
      </c>
      <c r="T116" s="41">
        <v>1748.2886661079983</v>
      </c>
      <c r="U116" s="17">
        <f>V116*10^6/T116</f>
        <v>926354.79388605861</v>
      </c>
      <c r="V116" s="19">
        <v>1619.5355869458072</v>
      </c>
      <c r="W116" s="41">
        <v>1915.685736568051</v>
      </c>
      <c r="X116" s="17">
        <f>Y116*10^6/W116</f>
        <v>926972.36374864902</v>
      </c>
      <c r="Y116" s="19">
        <v>1775.7877354260581</v>
      </c>
      <c r="Z116" s="41">
        <v>1916.1675130645358</v>
      </c>
      <c r="AA116" s="17">
        <f>AB116*10^6/Z116</f>
        <v>931295.35278678418</v>
      </c>
      <c r="AB116" s="19">
        <v>1784.5179000780117</v>
      </c>
      <c r="AC116" s="41">
        <v>1792.9939346818896</v>
      </c>
      <c r="AD116" s="17">
        <f>AE116*10^6/AC116</f>
        <v>937162.26648139593</v>
      </c>
      <c r="AE116" s="19">
        <v>1680.3262596138757</v>
      </c>
      <c r="AF116" s="41">
        <v>2056.6059214429192</v>
      </c>
      <c r="AG116" s="17">
        <f>AH116*10^6/AF116</f>
        <v>950517.21475991991</v>
      </c>
      <c r="AH116" s="19">
        <v>1954.8393323086823</v>
      </c>
      <c r="AI116" s="41">
        <v>1390.3395747760017</v>
      </c>
      <c r="AJ116" s="17">
        <f>AK116*10^6/AI116</f>
        <v>954531.4188667594</v>
      </c>
      <c r="AK116" s="19">
        <v>1327.1228070175439</v>
      </c>
      <c r="AL116" s="41">
        <v>1651.8413908823779</v>
      </c>
      <c r="AM116" s="17">
        <f>AN116*10^6/AL116</f>
        <v>963872.16303844401</v>
      </c>
      <c r="AN116" s="19">
        <v>1592.1639344262294</v>
      </c>
      <c r="AO116" s="41">
        <v>1531.311475409836</v>
      </c>
      <c r="AP116" s="17">
        <f>AQ116*10^6/AO116</f>
        <v>1000000</v>
      </c>
      <c r="AQ116" s="19">
        <v>1531.311475409836</v>
      </c>
      <c r="AR116" s="41">
        <v>1829.8458443943143</v>
      </c>
      <c r="AS116" s="17">
        <f>AT116*10^6/AR116</f>
        <v>1038208.9555118731</v>
      </c>
      <c r="AT116" s="19">
        <v>1899.7623428563627</v>
      </c>
      <c r="AU116" s="41">
        <v>804</v>
      </c>
      <c r="AV116" s="17">
        <v>1128109.4527363183</v>
      </c>
      <c r="AW116" s="19">
        <v>907</v>
      </c>
      <c r="AX116" s="41">
        <v>2030.7911419785096</v>
      </c>
      <c r="AY116" s="17">
        <v>1120582.8461739812</v>
      </c>
      <c r="AZ116" s="19">
        <v>2275.669717863188</v>
      </c>
      <c r="BA116" s="41">
        <v>965.8093635334759</v>
      </c>
      <c r="BB116" s="17">
        <v>1119508.3682008369</v>
      </c>
      <c r="BC116" s="19">
        <v>1081.2316645624503</v>
      </c>
      <c r="BD116" s="41">
        <v>1584.7466392016509</v>
      </c>
      <c r="BE116" s="17">
        <v>1120191.8883558656</v>
      </c>
      <c r="BF116" s="19">
        <v>1775.2203303329088</v>
      </c>
      <c r="BG116" s="41">
        <v>1454.0889864573776</v>
      </c>
      <c r="BH116" s="17">
        <v>1113780.2445581479</v>
      </c>
      <c r="BI116" s="19">
        <v>1619.5355869458072</v>
      </c>
      <c r="BJ116" s="41">
        <v>1595.6233330854718</v>
      </c>
      <c r="BK116" s="17">
        <v>1112911.6117850952</v>
      </c>
      <c r="BL116" s="19">
        <v>1775.7877354260581</v>
      </c>
      <c r="BM116" s="41">
        <v>1610.9709984820113</v>
      </c>
      <c r="BN116" s="17">
        <v>1107728.1352423667</v>
      </c>
      <c r="BO116" s="19">
        <v>1784.5179000780117</v>
      </c>
      <c r="BP116" s="41">
        <v>1526.5940042960915</v>
      </c>
      <c r="BQ116" s="17">
        <v>1100702.7768255055</v>
      </c>
      <c r="BR116" s="19">
        <v>1680.3262596138757</v>
      </c>
      <c r="BS116" s="41">
        <v>1801.1067366821337</v>
      </c>
      <c r="BT116" s="17">
        <v>1085354.5170286484</v>
      </c>
      <c r="BU116" s="19">
        <v>1954.8393323086823</v>
      </c>
      <c r="BV116" s="41">
        <v>1227.5085123850663</v>
      </c>
      <c r="BW116" s="17">
        <v>1081151.6120885594</v>
      </c>
      <c r="BX116" s="19">
        <v>1327.1228070175439</v>
      </c>
      <c r="BY116" s="41">
        <v>1487.6560938343655</v>
      </c>
      <c r="BZ116" s="17">
        <v>1070249.9999999998</v>
      </c>
      <c r="CA116" s="19">
        <v>1592.1639344262294</v>
      </c>
      <c r="CB116" s="41">
        <v>1438.4785108857843</v>
      </c>
      <c r="CC116" s="17">
        <v>1031649.1284440517</v>
      </c>
      <c r="CD116" s="19">
        <v>1484.0051020408168</v>
      </c>
      <c r="CE116" s="41">
        <v>2014.2539905006631</v>
      </c>
      <c r="CF116" s="17">
        <v>996895.13312116731</v>
      </c>
      <c r="CG116" s="19">
        <v>2008.0000000000009</v>
      </c>
      <c r="CH116" s="41">
        <v>2268.0000000000009</v>
      </c>
      <c r="CI116" s="17">
        <v>1000000</v>
      </c>
      <c r="CJ116" s="19">
        <v>2268.0000000000009</v>
      </c>
      <c r="CK116" s="47">
        <v>2282.8791002811631</v>
      </c>
      <c r="CL116" s="17">
        <v>993482.3091247672</v>
      </c>
      <c r="CM116" s="21">
        <v>2268.0000000000009</v>
      </c>
    </row>
    <row r="117" spans="1:91" ht="18" customHeight="1">
      <c r="B117" s="25"/>
      <c r="H117" s="22"/>
      <c r="J117" s="15"/>
      <c r="K117" s="22"/>
      <c r="M117" s="15"/>
      <c r="N117" s="22"/>
      <c r="P117" s="15"/>
      <c r="Q117" s="22"/>
      <c r="S117" s="15"/>
      <c r="T117" s="22"/>
      <c r="V117" s="15"/>
      <c r="W117" s="22"/>
      <c r="Y117" s="15"/>
      <c r="Z117" s="22"/>
      <c r="AB117" s="15"/>
      <c r="AC117" s="22"/>
      <c r="AE117" s="15"/>
      <c r="AF117" s="22"/>
      <c r="AH117" s="15"/>
      <c r="AI117" s="22"/>
      <c r="AK117" s="15"/>
      <c r="AL117" s="22"/>
      <c r="AN117" s="15"/>
      <c r="AO117" s="22"/>
      <c r="AQ117" s="15"/>
      <c r="AR117" s="22"/>
      <c r="AT117" s="15"/>
      <c r="AU117" s="22"/>
      <c r="AW117" s="15"/>
      <c r="AX117" s="22"/>
      <c r="AZ117" s="15"/>
      <c r="BA117" s="22"/>
      <c r="BC117" s="15"/>
      <c r="BD117" s="22"/>
      <c r="BF117" s="15"/>
      <c r="BG117" s="22"/>
      <c r="BI117" s="15"/>
      <c r="BJ117" s="22"/>
      <c r="BL117" s="15"/>
      <c r="BM117" s="22"/>
      <c r="BO117" s="15"/>
      <c r="BP117" s="22"/>
      <c r="BR117" s="15"/>
      <c r="BS117" s="22"/>
      <c r="BU117" s="15"/>
      <c r="BV117" s="22"/>
      <c r="BX117" s="15"/>
      <c r="BY117" s="22"/>
      <c r="CA117" s="15"/>
      <c r="CB117" s="22"/>
      <c r="CD117" s="15"/>
      <c r="CE117" s="22"/>
      <c r="CG117" s="15"/>
      <c r="CH117" s="22"/>
      <c r="CJ117" s="15"/>
      <c r="CK117" s="22"/>
      <c r="CM117" s="15"/>
    </row>
    <row r="118" spans="1:91" ht="18" customHeight="1">
      <c r="B118" s="25" t="s">
        <v>121</v>
      </c>
      <c r="H118" s="22"/>
      <c r="J118" s="10"/>
      <c r="K118" s="22"/>
      <c r="M118" s="10"/>
      <c r="N118" s="22"/>
      <c r="P118" s="10"/>
      <c r="Q118" s="22"/>
      <c r="S118" s="10"/>
      <c r="T118" s="22"/>
      <c r="V118" s="10"/>
      <c r="W118" s="22"/>
      <c r="Y118" s="10"/>
      <c r="Z118" s="22"/>
      <c r="AB118" s="10"/>
      <c r="AC118" s="22"/>
      <c r="AE118" s="10"/>
      <c r="AF118" s="22"/>
      <c r="AH118" s="10"/>
      <c r="AI118" s="22"/>
      <c r="AK118" s="10"/>
      <c r="AL118" s="22"/>
      <c r="AN118" s="10"/>
      <c r="AO118" s="22"/>
      <c r="AQ118" s="10"/>
      <c r="AR118" s="22"/>
      <c r="AT118" s="10"/>
      <c r="AU118" s="22"/>
      <c r="AW118" s="10"/>
      <c r="AX118" s="22"/>
      <c r="AZ118" s="10"/>
      <c r="BA118" s="22"/>
      <c r="BC118" s="10"/>
      <c r="BD118" s="22"/>
      <c r="BF118" s="10"/>
      <c r="BG118" s="22"/>
      <c r="BI118" s="10"/>
      <c r="BJ118" s="22"/>
      <c r="BL118" s="10"/>
      <c r="BM118" s="22"/>
      <c r="BO118" s="10"/>
      <c r="BP118" s="22"/>
      <c r="BR118" s="10"/>
      <c r="BS118" s="22"/>
      <c r="BU118" s="10"/>
      <c r="BV118" s="22"/>
      <c r="BX118" s="10"/>
      <c r="BY118" s="22"/>
      <c r="CA118" s="10"/>
      <c r="CB118" s="22"/>
      <c r="CD118" s="10"/>
      <c r="CE118" s="22"/>
      <c r="CG118" s="10"/>
      <c r="CH118" s="22"/>
      <c r="CJ118" s="10"/>
      <c r="CK118" s="22"/>
      <c r="CM118" s="10"/>
    </row>
    <row r="119" spans="1:91" ht="18" customHeight="1">
      <c r="B119" s="2" t="s">
        <v>121</v>
      </c>
      <c r="C119" s="1">
        <v>4</v>
      </c>
      <c r="D119" s="1" t="s">
        <v>7</v>
      </c>
      <c r="E119" s="49" t="s">
        <v>13</v>
      </c>
      <c r="F119" s="4" t="s">
        <v>80</v>
      </c>
      <c r="G119" s="1" t="s">
        <v>122</v>
      </c>
      <c r="H119" s="41">
        <v>617.95579114518432</v>
      </c>
      <c r="I119" s="17">
        <f>J119*10^6/H119</f>
        <v>914543.77026401099</v>
      </c>
      <c r="J119" s="19">
        <v>565.14761909039669</v>
      </c>
      <c r="K119" s="41">
        <v>1086.1161725074294</v>
      </c>
      <c r="L119" s="17">
        <f>M119*10^6/K119</f>
        <v>920873.8613555656</v>
      </c>
      <c r="M119" s="19">
        <v>1000.1759936576442</v>
      </c>
      <c r="N119" s="41">
        <v>642.21922846917062</v>
      </c>
      <c r="O119" s="17">
        <f>P119*10^6/N119</f>
        <v>921723.01991662825</v>
      </c>
      <c r="P119" s="19">
        <v>591.94824671313097</v>
      </c>
      <c r="Q119" s="41">
        <v>429.04004027806963</v>
      </c>
      <c r="R119" s="17">
        <f>S119*10^6/Q119</f>
        <v>921182.64628686139</v>
      </c>
      <c r="S119" s="19">
        <v>395.22423966637376</v>
      </c>
      <c r="T119" s="41">
        <v>135.99034567901231</v>
      </c>
      <c r="U119" s="17">
        <f>V119*10^6/T119</f>
        <v>926354.7938860585</v>
      </c>
      <c r="V119" s="19">
        <v>125.9753086419753</v>
      </c>
      <c r="W119" s="41">
        <v>212.86657109546016</v>
      </c>
      <c r="X119" s="17">
        <f>Y119*10^6/W119</f>
        <v>926972.36374864925</v>
      </c>
      <c r="Y119" s="19">
        <v>197.32142857142858</v>
      </c>
      <c r="Z119" s="41">
        <v>143.35390244526511</v>
      </c>
      <c r="AA119" s="17">
        <f>AB119*10^6/Z119</f>
        <v>931295.35278678406</v>
      </c>
      <c r="AB119" s="19">
        <v>133.50482315112541</v>
      </c>
      <c r="AC119" s="41">
        <v>323.13090036530332</v>
      </c>
      <c r="AD119" s="17">
        <f>AE119*10^6/AC119</f>
        <v>937162.26648139581</v>
      </c>
      <c r="AE119" s="19">
        <v>302.82608695652175</v>
      </c>
      <c r="AF119" s="41">
        <v>272.82697109148899</v>
      </c>
      <c r="AG119" s="17">
        <f>AH119*10^6/AF119</f>
        <v>950517.21475991991</v>
      </c>
      <c r="AH119" s="19">
        <v>259.32673267326732</v>
      </c>
      <c r="AI119" s="41">
        <v>220.92221252686906</v>
      </c>
      <c r="AJ119" s="17">
        <f>AK119*10^6/AI119</f>
        <v>954531.41886675963</v>
      </c>
      <c r="AK119" s="19">
        <v>210.87719298245614</v>
      </c>
      <c r="AL119" s="41">
        <v>159.60214587879406</v>
      </c>
      <c r="AM119" s="17">
        <f>AN119*10^6/AL119</f>
        <v>963872.16303844389</v>
      </c>
      <c r="AN119" s="19">
        <v>153.8360655737705</v>
      </c>
      <c r="AO119" s="41">
        <v>135.68852459016392</v>
      </c>
      <c r="AP119" s="17">
        <f>AQ119*10^6/AO119</f>
        <v>1000000</v>
      </c>
      <c r="AQ119" s="19">
        <v>135.68852459016392</v>
      </c>
      <c r="AR119" s="41">
        <v>161.96143636321577</v>
      </c>
      <c r="AS119" s="17">
        <f>AT119*10^6/AR119</f>
        <v>1038208.9555118731</v>
      </c>
      <c r="AT119" s="19">
        <v>168.14981367985695</v>
      </c>
      <c r="AU119" s="41">
        <v>333</v>
      </c>
      <c r="AV119" s="17">
        <v>1129129.1291291292</v>
      </c>
      <c r="AW119" s="19">
        <v>376</v>
      </c>
      <c r="AX119" s="41">
        <v>842.14780854771436</v>
      </c>
      <c r="AY119" s="17">
        <v>1120582.8461739812</v>
      </c>
      <c r="AZ119" s="19">
        <v>943.69638820157888</v>
      </c>
      <c r="BA119" s="41">
        <v>684.27106441339788</v>
      </c>
      <c r="BB119" s="17">
        <v>1119508.3682008367</v>
      </c>
      <c r="BC119" s="19">
        <v>766.04718272849266</v>
      </c>
      <c r="BD119" s="41">
        <v>504.29836476950641</v>
      </c>
      <c r="BE119" s="17">
        <v>1120191.8883558656</v>
      </c>
      <c r="BF119" s="19">
        <v>564.91093752592849</v>
      </c>
      <c r="BG119" s="41">
        <v>113.10607209768879</v>
      </c>
      <c r="BH119" s="17">
        <v>1113780.2445581476</v>
      </c>
      <c r="BI119" s="19">
        <v>125.9753086419753</v>
      </c>
      <c r="BJ119" s="41">
        <v>177.30197661872509</v>
      </c>
      <c r="BK119" s="17">
        <v>1112911.6117850952</v>
      </c>
      <c r="BL119" s="19">
        <v>197.32142857142858</v>
      </c>
      <c r="BM119" s="41">
        <v>120.52128938831646</v>
      </c>
      <c r="BN119" s="17">
        <v>1107728.1352423665</v>
      </c>
      <c r="BO119" s="19">
        <v>133.50482315112541</v>
      </c>
      <c r="BP119" s="41">
        <v>275.12067138586747</v>
      </c>
      <c r="BQ119" s="17">
        <v>1100702.7768255055</v>
      </c>
      <c r="BR119" s="19">
        <v>302.82608695652175</v>
      </c>
      <c r="BS119" s="41">
        <v>238.93274372987409</v>
      </c>
      <c r="BT119" s="17">
        <v>1085354.5170286484</v>
      </c>
      <c r="BU119" s="19">
        <v>259.32673267326732</v>
      </c>
      <c r="BV119" s="41">
        <v>195.04867830246801</v>
      </c>
      <c r="BW119" s="17">
        <v>1081151.6120885597</v>
      </c>
      <c r="BX119" s="19">
        <v>210.87719298245614</v>
      </c>
      <c r="BY119" s="41">
        <v>143.7384401530208</v>
      </c>
      <c r="BZ119" s="17">
        <v>1070249.9999999998</v>
      </c>
      <c r="CA119" s="19">
        <v>153.8360655737705</v>
      </c>
      <c r="CB119" s="41">
        <v>177.38094562749183</v>
      </c>
      <c r="CC119" s="17">
        <v>1031649.1284440517</v>
      </c>
      <c r="CD119" s="19">
        <v>182.99489795918367</v>
      </c>
      <c r="CE119" s="41">
        <v>0</v>
      </c>
      <c r="CF119" s="17" t="e">
        <v>#DIV/0!</v>
      </c>
      <c r="CG119" s="19">
        <v>0</v>
      </c>
      <c r="CH119" s="41">
        <v>0</v>
      </c>
      <c r="CI119" s="17" t="e">
        <v>#DIV/0!</v>
      </c>
      <c r="CJ119" s="19">
        <v>0</v>
      </c>
      <c r="CK119" s="47">
        <v>0</v>
      </c>
      <c r="CL119" s="17" t="e">
        <v>#DIV/0!</v>
      </c>
      <c r="CM119" s="21">
        <v>0</v>
      </c>
    </row>
    <row r="120" spans="1:91" ht="18" customHeight="1">
      <c r="B120" s="2"/>
      <c r="E120" s="50"/>
      <c r="F120" s="4"/>
      <c r="H120" s="22"/>
      <c r="J120" s="15"/>
      <c r="K120" s="22"/>
      <c r="M120" s="15"/>
      <c r="N120" s="22"/>
      <c r="P120" s="15"/>
      <c r="Q120" s="22"/>
      <c r="S120" s="15"/>
      <c r="T120" s="22"/>
      <c r="V120" s="15"/>
      <c r="W120" s="22"/>
      <c r="Y120" s="15"/>
      <c r="Z120" s="22"/>
      <c r="AB120" s="15"/>
      <c r="AC120" s="22"/>
      <c r="AE120" s="15"/>
      <c r="AF120" s="22"/>
      <c r="AH120" s="15"/>
      <c r="AI120" s="22"/>
      <c r="AK120" s="15"/>
      <c r="AL120" s="22"/>
      <c r="AN120" s="15"/>
      <c r="AO120" s="22"/>
      <c r="AQ120" s="15"/>
      <c r="AR120" s="22"/>
      <c r="AT120" s="15"/>
      <c r="AU120" s="22"/>
      <c r="AW120" s="15"/>
      <c r="AX120" s="22"/>
      <c r="AZ120" s="15"/>
      <c r="BA120" s="22"/>
      <c r="BC120" s="15"/>
      <c r="BD120" s="22"/>
      <c r="BF120" s="15"/>
      <c r="BG120" s="22"/>
      <c r="BI120" s="15"/>
      <c r="BJ120" s="22"/>
      <c r="BL120" s="15"/>
      <c r="BM120" s="22"/>
      <c r="BO120" s="15"/>
      <c r="BP120" s="22"/>
      <c r="BR120" s="15"/>
      <c r="BS120" s="22"/>
      <c r="BU120" s="15"/>
      <c r="BV120" s="22"/>
      <c r="BX120" s="15"/>
      <c r="BY120" s="22"/>
      <c r="CA120" s="15"/>
      <c r="CB120" s="22"/>
      <c r="CD120" s="15"/>
      <c r="CE120" s="22"/>
      <c r="CG120" s="15"/>
      <c r="CH120" s="22"/>
      <c r="CJ120" s="15"/>
      <c r="CK120" s="22"/>
      <c r="CM120" s="15"/>
    </row>
    <row r="121" spans="1:91" ht="18" customHeight="1">
      <c r="B121" s="45" t="s">
        <v>123</v>
      </c>
      <c r="C121" s="46"/>
      <c r="D121" s="46"/>
      <c r="E121" s="46"/>
      <c r="F121" s="46"/>
      <c r="G121" s="46"/>
      <c r="H121" s="22"/>
      <c r="J121" s="44">
        <f>J116+J119</f>
        <v>1362.8210714437741</v>
      </c>
      <c r="K121" s="22"/>
      <c r="M121" s="44">
        <f t="shared" ref="M121" si="31">M116+M119</f>
        <v>2411.8670472374888</v>
      </c>
      <c r="N121" s="22"/>
      <c r="P121" s="44">
        <f t="shared" ref="P121" si="32">P116+P119</f>
        <v>1427.4492479031676</v>
      </c>
      <c r="Q121" s="22"/>
      <c r="S121" s="44">
        <f t="shared" ref="S121" si="33">S116+S119</f>
        <v>1637.2078138716615</v>
      </c>
      <c r="T121" s="22"/>
      <c r="V121" s="44">
        <f t="shared" ref="V121" si="34">V116+V119</f>
        <v>1745.5108955877824</v>
      </c>
      <c r="W121" s="22"/>
      <c r="Y121" s="44">
        <f t="shared" ref="Y121" si="35">Y116+Y119</f>
        <v>1973.1091639974868</v>
      </c>
      <c r="Z121" s="22"/>
      <c r="AB121" s="44">
        <f t="shared" ref="AB121" si="36">AB116+AB119</f>
        <v>1918.0227232291372</v>
      </c>
      <c r="AC121" s="22"/>
      <c r="AE121" s="44">
        <f t="shared" ref="AE121" si="37">AE116+AE119</f>
        <v>1983.1523465703974</v>
      </c>
      <c r="AF121" s="22"/>
      <c r="AH121" s="44">
        <f t="shared" ref="AH121" si="38">AH116+AH119</f>
        <v>2214.1660649819496</v>
      </c>
      <c r="AI121" s="22"/>
      <c r="AK121" s="44">
        <f t="shared" ref="AK121" si="39">AK116+AK119</f>
        <v>1538</v>
      </c>
      <c r="AL121" s="22"/>
      <c r="AN121" s="44">
        <f t="shared" ref="AN121" si="40">AN116+AN119</f>
        <v>1746</v>
      </c>
      <c r="AO121" s="22"/>
      <c r="AQ121" s="44">
        <f t="shared" ref="AQ121" si="41">AQ116+AQ119</f>
        <v>1667</v>
      </c>
      <c r="AR121" s="22"/>
      <c r="AT121" s="44">
        <v>2067.9121565362198</v>
      </c>
      <c r="AU121" s="22"/>
      <c r="AW121" s="44">
        <v>1283</v>
      </c>
      <c r="AX121" s="22"/>
      <c r="AZ121" s="44">
        <v>3219.3661060647669</v>
      </c>
      <c r="BA121" s="22"/>
      <c r="BC121" s="44">
        <v>1847.2788472909428</v>
      </c>
      <c r="BD121" s="22"/>
      <c r="BF121" s="44">
        <v>2340.1312678588374</v>
      </c>
      <c r="BG121" s="22"/>
      <c r="BI121" s="44">
        <v>1745.5108955877824</v>
      </c>
      <c r="BJ121" s="22"/>
      <c r="BL121" s="44">
        <v>1973.1091639974868</v>
      </c>
      <c r="BM121" s="22"/>
      <c r="BO121" s="44">
        <v>1918.0227232291372</v>
      </c>
      <c r="BP121" s="22"/>
      <c r="BR121" s="44">
        <v>1983.1523465703974</v>
      </c>
      <c r="BS121" s="22"/>
      <c r="BU121" s="44">
        <v>2214.1660649819496</v>
      </c>
      <c r="BV121" s="22"/>
      <c r="BX121" s="44">
        <v>1538</v>
      </c>
      <c r="BY121" s="22"/>
      <c r="CA121" s="44">
        <v>1746</v>
      </c>
      <c r="CB121" s="22"/>
      <c r="CD121" s="44">
        <v>1667.0000000000005</v>
      </c>
      <c r="CE121" s="22"/>
      <c r="CG121" s="44">
        <v>2008.0000000000009</v>
      </c>
      <c r="CH121" s="22"/>
      <c r="CJ121" s="44">
        <v>2268.0000000000009</v>
      </c>
      <c r="CK121" s="22"/>
      <c r="CM121" s="44">
        <v>2268.0000000000009</v>
      </c>
    </row>
    <row r="122" spans="1:91" ht="18" customHeight="1">
      <c r="B122" s="2"/>
      <c r="E122" s="50"/>
      <c r="F122" s="4"/>
      <c r="H122" s="22"/>
      <c r="J122" s="15"/>
      <c r="K122" s="22"/>
      <c r="M122" s="15"/>
      <c r="N122" s="22"/>
      <c r="P122" s="15"/>
      <c r="Q122" s="22"/>
      <c r="S122" s="15"/>
      <c r="T122" s="22"/>
      <c r="V122" s="15"/>
      <c r="W122" s="22"/>
      <c r="Y122" s="15"/>
      <c r="Z122" s="22"/>
      <c r="AB122" s="15"/>
      <c r="AC122" s="22"/>
      <c r="AE122" s="15"/>
      <c r="AF122" s="22"/>
      <c r="AH122" s="15"/>
      <c r="AI122" s="22"/>
      <c r="AK122" s="15"/>
      <c r="AL122" s="22"/>
      <c r="AN122" s="15"/>
      <c r="AO122" s="22"/>
      <c r="AQ122" s="15"/>
      <c r="AR122" s="22"/>
      <c r="AT122" s="15"/>
      <c r="AU122" s="22"/>
      <c r="AW122" s="15"/>
      <c r="AX122" s="22"/>
      <c r="AZ122" s="15"/>
      <c r="BA122" s="22"/>
      <c r="BC122" s="15"/>
      <c r="BD122" s="22"/>
      <c r="BF122" s="15"/>
      <c r="BG122" s="22"/>
      <c r="BI122" s="15"/>
      <c r="BJ122" s="22"/>
      <c r="BL122" s="15"/>
      <c r="BM122" s="22"/>
      <c r="BO122" s="15"/>
      <c r="BP122" s="22"/>
      <c r="BR122" s="15"/>
      <c r="BS122" s="22"/>
      <c r="BU122" s="15"/>
      <c r="BV122" s="22"/>
      <c r="BX122" s="15"/>
      <c r="BY122" s="22"/>
      <c r="CA122" s="15"/>
      <c r="CB122" s="22"/>
      <c r="CD122" s="15"/>
      <c r="CE122" s="22"/>
      <c r="CG122" s="15"/>
      <c r="CH122" s="22"/>
      <c r="CJ122" s="15"/>
      <c r="CK122" s="22"/>
      <c r="CM122" s="15"/>
    </row>
    <row r="123" spans="1:91" ht="18" customHeight="1">
      <c r="B123" s="45" t="s">
        <v>124</v>
      </c>
      <c r="C123" s="46"/>
      <c r="D123" s="46"/>
      <c r="E123" s="46"/>
      <c r="F123" s="46"/>
      <c r="G123" s="46"/>
      <c r="H123" s="22"/>
      <c r="J123" s="44">
        <f>J113+J121</f>
        <v>5152.3210714437737</v>
      </c>
      <c r="K123" s="22"/>
      <c r="M123" s="44">
        <f t="shared" ref="M123" si="42">M113+M121</f>
        <v>7086.0670472374895</v>
      </c>
      <c r="N123" s="22"/>
      <c r="P123" s="44">
        <f t="shared" ref="P123" si="43">P113+P121</f>
        <v>8111.0492479031682</v>
      </c>
      <c r="Q123" s="22"/>
      <c r="S123" s="44">
        <f t="shared" ref="S123" si="44">S113+S121</f>
        <v>7317.4078138716613</v>
      </c>
      <c r="T123" s="22"/>
      <c r="V123" s="44">
        <f t="shared" ref="V123" si="45">V113+V121</f>
        <v>6696.5108955877822</v>
      </c>
      <c r="W123" s="22"/>
      <c r="Y123" s="44">
        <f t="shared" ref="Y123" si="46">Y113+Y121</f>
        <v>5554.1091639974866</v>
      </c>
      <c r="Z123" s="22"/>
      <c r="AB123" s="44">
        <f t="shared" ref="AB123" si="47">AB113+AB121</f>
        <v>5193.0227232291372</v>
      </c>
      <c r="AC123" s="22"/>
      <c r="AE123" s="44">
        <f t="shared" ref="AE123" si="48">AE113+AE121</f>
        <v>5449.1523465703976</v>
      </c>
      <c r="AF123" s="22"/>
      <c r="AH123" s="44">
        <f t="shared" ref="AH123" si="49">AH113+AH121</f>
        <v>6177.1660649819496</v>
      </c>
      <c r="AI123" s="22"/>
      <c r="AK123" s="44">
        <f t="shared" ref="AK123" si="50">AK113+AK121</f>
        <v>5270</v>
      </c>
      <c r="AL123" s="22"/>
      <c r="AN123" s="44">
        <f t="shared" ref="AN123" si="51">AN113+AN121</f>
        <v>5847</v>
      </c>
      <c r="AO123" s="22"/>
      <c r="AQ123" s="44">
        <f t="shared" ref="AQ123" si="52">AQ113+AQ121</f>
        <v>5655.2416369562725</v>
      </c>
      <c r="AR123" s="22"/>
      <c r="AT123" s="44">
        <f t="shared" ref="AT123" si="53">AT113+AT121</f>
        <v>6139.1191903169856</v>
      </c>
      <c r="AU123" s="22"/>
      <c r="AW123" s="44">
        <v>5072.5</v>
      </c>
      <c r="AX123" s="22"/>
      <c r="AZ123" s="44">
        <v>7893.5661060647672</v>
      </c>
      <c r="BA123" s="22"/>
      <c r="BC123" s="44">
        <v>8530.8788472909437</v>
      </c>
      <c r="BD123" s="22"/>
      <c r="BF123" s="44">
        <v>8020.3312678588372</v>
      </c>
      <c r="BG123" s="22"/>
      <c r="BI123" s="44">
        <v>6696.5108955877822</v>
      </c>
      <c r="BJ123" s="22"/>
      <c r="BL123" s="44">
        <v>5554.1091639974866</v>
      </c>
      <c r="BM123" s="22"/>
      <c r="BO123" s="44">
        <v>5193.0227232291372</v>
      </c>
      <c r="BP123" s="22"/>
      <c r="BR123" s="44">
        <v>5449.1523465703976</v>
      </c>
      <c r="BS123" s="22"/>
      <c r="BU123" s="44">
        <v>6177.1660649819496</v>
      </c>
      <c r="BV123" s="22"/>
      <c r="BX123" s="44">
        <v>5270</v>
      </c>
      <c r="BY123" s="22"/>
      <c r="CA123" s="44">
        <v>5847</v>
      </c>
      <c r="CB123" s="22"/>
      <c r="CD123" s="44">
        <v>5728.0000000000009</v>
      </c>
      <c r="CE123" s="22"/>
      <c r="CG123" s="44">
        <v>6173.4442814007207</v>
      </c>
      <c r="CH123" s="22"/>
      <c r="CJ123" s="44">
        <v>6654.9529402468233</v>
      </c>
      <c r="CK123" s="22"/>
      <c r="CM123" s="44">
        <v>6766.5226932459227</v>
      </c>
    </row>
    <row r="124" spans="1:91" ht="18" customHeight="1">
      <c r="B124" s="25"/>
      <c r="H124" s="22"/>
      <c r="J124" s="15"/>
      <c r="K124" s="22"/>
      <c r="M124" s="15"/>
      <c r="N124" s="22"/>
      <c r="P124" s="15"/>
      <c r="Q124" s="22"/>
      <c r="S124" s="15"/>
      <c r="T124" s="22"/>
      <c r="V124" s="15"/>
      <c r="W124" s="22"/>
      <c r="Y124" s="15"/>
      <c r="Z124" s="22"/>
      <c r="AB124" s="15"/>
      <c r="AC124" s="22"/>
      <c r="AE124" s="15"/>
      <c r="AF124" s="22"/>
      <c r="AH124" s="15"/>
      <c r="AI124" s="22"/>
      <c r="AK124" s="15"/>
      <c r="AL124" s="22"/>
      <c r="AN124" s="15"/>
      <c r="AO124" s="22"/>
      <c r="AQ124" s="15"/>
      <c r="AR124" s="22"/>
      <c r="AT124" s="15"/>
      <c r="AU124" s="22"/>
      <c r="AW124" s="15"/>
      <c r="AX124" s="22"/>
      <c r="AZ124" s="15"/>
      <c r="BA124" s="22"/>
      <c r="BC124" s="15"/>
      <c r="BD124" s="22"/>
      <c r="BF124" s="15"/>
      <c r="BG124" s="22"/>
      <c r="BI124" s="15"/>
      <c r="BJ124" s="22"/>
      <c r="BL124" s="15"/>
      <c r="BM124" s="22"/>
      <c r="BO124" s="15"/>
      <c r="BP124" s="22"/>
      <c r="BR124" s="15"/>
      <c r="BS124" s="22"/>
      <c r="BU124" s="15"/>
      <c r="BV124" s="22"/>
      <c r="BX124" s="15"/>
      <c r="BY124" s="22"/>
      <c r="CA124" s="15"/>
      <c r="CB124" s="22"/>
      <c r="CD124" s="15"/>
      <c r="CE124" s="22"/>
      <c r="CG124" s="15"/>
      <c r="CH124" s="22"/>
      <c r="CJ124" s="15"/>
      <c r="CK124" s="22"/>
      <c r="CM124" s="15"/>
    </row>
    <row r="125" spans="1:91" ht="18" customHeight="1">
      <c r="A125" s="11"/>
      <c r="B125" s="20" t="s">
        <v>125</v>
      </c>
      <c r="H125" s="22"/>
      <c r="J125" s="10"/>
      <c r="K125" s="22"/>
      <c r="M125" s="10"/>
      <c r="N125" s="22"/>
      <c r="P125" s="10"/>
      <c r="Q125" s="22"/>
      <c r="S125" s="10"/>
      <c r="T125" s="22"/>
      <c r="V125" s="10"/>
      <c r="W125" s="22"/>
      <c r="Y125" s="10"/>
      <c r="Z125" s="22"/>
      <c r="AB125" s="10"/>
      <c r="AC125" s="22"/>
      <c r="AE125" s="10"/>
      <c r="AF125" s="22"/>
      <c r="AH125" s="10"/>
      <c r="AI125" s="22"/>
      <c r="AK125" s="10"/>
      <c r="AL125" s="22"/>
      <c r="AN125" s="10"/>
      <c r="AO125" s="22"/>
      <c r="AQ125" s="10"/>
      <c r="AR125" s="22"/>
      <c r="AT125" s="10"/>
      <c r="AU125" s="22"/>
      <c r="AW125" s="10"/>
      <c r="AX125" s="22"/>
      <c r="AZ125" s="10"/>
      <c r="BA125" s="22"/>
      <c r="BC125" s="10"/>
      <c r="BD125" s="22"/>
      <c r="BF125" s="10"/>
      <c r="BG125" s="22"/>
      <c r="BI125" s="10"/>
      <c r="BJ125" s="22"/>
      <c r="BL125" s="10"/>
      <c r="BM125" s="22"/>
      <c r="BO125" s="10"/>
      <c r="BP125" s="22"/>
      <c r="BR125" s="10"/>
      <c r="BS125" s="22"/>
      <c r="BU125" s="10"/>
      <c r="BV125" s="22"/>
      <c r="BX125" s="10"/>
      <c r="BY125" s="22"/>
      <c r="CA125" s="10"/>
      <c r="CB125" s="22"/>
      <c r="CD125" s="10"/>
      <c r="CE125" s="22"/>
      <c r="CG125" s="10"/>
      <c r="CH125" s="22"/>
      <c r="CJ125" s="10"/>
      <c r="CK125" s="22"/>
      <c r="CM125" s="10"/>
    </row>
    <row r="126" spans="1:91" ht="18" customHeight="1">
      <c r="A126" s="11"/>
      <c r="B126" s="20"/>
      <c r="H126" s="22"/>
      <c r="J126" s="10"/>
      <c r="K126" s="22"/>
      <c r="M126" s="10"/>
      <c r="N126" s="22"/>
      <c r="P126" s="10"/>
      <c r="Q126" s="22"/>
      <c r="S126" s="10"/>
      <c r="T126" s="22"/>
      <c r="V126" s="10"/>
      <c r="W126" s="22"/>
      <c r="Y126" s="10"/>
      <c r="Z126" s="22"/>
      <c r="AB126" s="10"/>
      <c r="AC126" s="22"/>
      <c r="AE126" s="10"/>
      <c r="AF126" s="22"/>
      <c r="AH126" s="10"/>
      <c r="AI126" s="22"/>
      <c r="AK126" s="10"/>
      <c r="AL126" s="22"/>
      <c r="AN126" s="10"/>
      <c r="AO126" s="22"/>
      <c r="AQ126" s="10"/>
      <c r="AR126" s="22"/>
      <c r="AT126" s="10"/>
      <c r="AU126" s="22"/>
      <c r="AW126" s="10"/>
      <c r="AX126" s="22"/>
      <c r="AZ126" s="10"/>
      <c r="BA126" s="22"/>
      <c r="BC126" s="10"/>
      <c r="BD126" s="22"/>
      <c r="BF126" s="10"/>
      <c r="BG126" s="22"/>
      <c r="BI126" s="10"/>
      <c r="BJ126" s="22"/>
      <c r="BL126" s="10"/>
      <c r="BM126" s="22"/>
      <c r="BO126" s="10"/>
      <c r="BP126" s="22"/>
      <c r="BR126" s="10"/>
      <c r="BS126" s="22"/>
      <c r="BU126" s="10"/>
      <c r="BV126" s="22"/>
      <c r="BX126" s="10"/>
      <c r="BY126" s="22"/>
      <c r="CA126" s="10"/>
      <c r="CB126" s="22"/>
      <c r="CD126" s="10"/>
      <c r="CE126" s="22"/>
      <c r="CG126" s="10"/>
      <c r="CH126" s="22"/>
      <c r="CJ126" s="10"/>
      <c r="CK126" s="22"/>
      <c r="CM126" s="10"/>
    </row>
    <row r="127" spans="1:91" ht="18" customHeight="1">
      <c r="B127" s="25" t="s">
        <v>126</v>
      </c>
      <c r="H127" s="22"/>
      <c r="J127" s="10"/>
      <c r="K127" s="22"/>
      <c r="M127" s="10"/>
      <c r="N127" s="22"/>
      <c r="P127" s="10"/>
      <c r="Q127" s="22"/>
      <c r="S127" s="10"/>
      <c r="T127" s="22"/>
      <c r="V127" s="10"/>
      <c r="W127" s="22"/>
      <c r="Y127" s="10"/>
      <c r="Z127" s="22"/>
      <c r="AB127" s="10"/>
      <c r="AC127" s="22"/>
      <c r="AE127" s="10"/>
      <c r="AF127" s="22"/>
      <c r="AH127" s="10"/>
      <c r="AI127" s="22"/>
      <c r="AK127" s="10"/>
      <c r="AL127" s="22"/>
      <c r="AN127" s="10"/>
      <c r="AO127" s="22"/>
      <c r="AQ127" s="10"/>
      <c r="AR127" s="22"/>
      <c r="AT127" s="10"/>
      <c r="AU127" s="22"/>
      <c r="AW127" s="10"/>
      <c r="AX127" s="22"/>
      <c r="AZ127" s="10"/>
      <c r="BA127" s="22"/>
      <c r="BC127" s="10"/>
      <c r="BD127" s="22"/>
      <c r="BF127" s="10"/>
      <c r="BG127" s="22"/>
      <c r="BI127" s="10"/>
      <c r="BJ127" s="22"/>
      <c r="BL127" s="10"/>
      <c r="BM127" s="22"/>
      <c r="BO127" s="10"/>
      <c r="BP127" s="22"/>
      <c r="BR127" s="10"/>
      <c r="BS127" s="22"/>
      <c r="BU127" s="10"/>
      <c r="BV127" s="22"/>
      <c r="BX127" s="10"/>
      <c r="BY127" s="22"/>
      <c r="CA127" s="10"/>
      <c r="CB127" s="22"/>
      <c r="CD127" s="10"/>
      <c r="CE127" s="22"/>
      <c r="CG127" s="10"/>
      <c r="CH127" s="22"/>
      <c r="CJ127" s="10"/>
      <c r="CK127" s="22"/>
      <c r="CM127" s="10"/>
    </row>
    <row r="128" spans="1:91" ht="18" customHeight="1">
      <c r="B128" s="2" t="s">
        <v>127</v>
      </c>
      <c r="C128" s="1">
        <v>5</v>
      </c>
      <c r="D128" s="1" t="s">
        <v>7</v>
      </c>
      <c r="E128" s="30" t="s">
        <v>11</v>
      </c>
      <c r="F128" s="4" t="s">
        <v>80</v>
      </c>
      <c r="G128" s="1" t="s">
        <v>116</v>
      </c>
      <c r="H128" s="22"/>
      <c r="J128" s="19">
        <v>588</v>
      </c>
      <c r="K128" s="22"/>
      <c r="M128" s="19">
        <v>614</v>
      </c>
      <c r="N128" s="22"/>
      <c r="P128" s="19">
        <v>852</v>
      </c>
      <c r="Q128" s="22"/>
      <c r="S128" s="19">
        <v>1027</v>
      </c>
      <c r="T128" s="22"/>
      <c r="V128" s="19">
        <v>924</v>
      </c>
      <c r="W128" s="22"/>
      <c r="Y128" s="19">
        <v>1201</v>
      </c>
      <c r="Z128" s="22"/>
      <c r="AB128" s="19">
        <v>1669</v>
      </c>
      <c r="AC128" s="22"/>
      <c r="AE128" s="19">
        <v>1158</v>
      </c>
      <c r="AF128" s="22"/>
      <c r="AH128" s="19">
        <v>1291</v>
      </c>
      <c r="AI128" s="22"/>
      <c r="AK128" s="19">
        <v>1083</v>
      </c>
      <c r="AL128" s="22"/>
      <c r="AN128" s="19">
        <v>1146</v>
      </c>
      <c r="AO128" s="22"/>
      <c r="AQ128" s="19">
        <v>1169.7583630437266</v>
      </c>
      <c r="AR128" s="22"/>
      <c r="AT128" s="19">
        <v>1057.9830001236553</v>
      </c>
      <c r="AU128" s="22"/>
      <c r="AW128" s="19">
        <v>588</v>
      </c>
      <c r="AX128" s="22"/>
      <c r="AZ128" s="19">
        <v>614</v>
      </c>
      <c r="BA128" s="22"/>
      <c r="BC128" s="19">
        <v>852</v>
      </c>
      <c r="BD128" s="22"/>
      <c r="BF128" s="19">
        <v>1027</v>
      </c>
      <c r="BG128" s="22"/>
      <c r="BI128" s="19">
        <v>924</v>
      </c>
      <c r="BJ128" s="22"/>
      <c r="BL128" s="19">
        <v>1201</v>
      </c>
      <c r="BM128" s="22"/>
      <c r="BO128" s="19">
        <v>1669</v>
      </c>
      <c r="BP128" s="22"/>
      <c r="BR128" s="19">
        <v>1158</v>
      </c>
      <c r="BS128" s="22"/>
      <c r="BU128" s="19">
        <v>1291</v>
      </c>
      <c r="BV128" s="22"/>
      <c r="BX128" s="19">
        <v>1083</v>
      </c>
      <c r="BY128" s="22"/>
      <c r="CA128" s="19">
        <v>1146</v>
      </c>
      <c r="CB128" s="22"/>
      <c r="CD128" s="19">
        <v>1097</v>
      </c>
      <c r="CE128" s="22"/>
      <c r="CG128" s="19">
        <v>1155.55571859928</v>
      </c>
      <c r="CH128" s="22"/>
      <c r="CJ128" s="19">
        <v>1058.047059753178</v>
      </c>
      <c r="CK128" s="22"/>
      <c r="CM128" s="19">
        <v>1178.477306754078</v>
      </c>
    </row>
    <row r="129" spans="1:91" ht="18" customHeight="1">
      <c r="B129" s="2" t="s">
        <v>128</v>
      </c>
      <c r="C129" s="1">
        <v>5</v>
      </c>
      <c r="D129" s="1" t="s">
        <v>7</v>
      </c>
      <c r="E129" s="30" t="s">
        <v>11</v>
      </c>
      <c r="F129" s="4" t="s">
        <v>80</v>
      </c>
      <c r="G129" s="1" t="s">
        <v>129</v>
      </c>
      <c r="H129" s="22"/>
      <c r="J129" s="19">
        <v>0</v>
      </c>
      <c r="K129" s="22"/>
      <c r="M129" s="19">
        <v>51</v>
      </c>
      <c r="N129" s="22"/>
      <c r="P129" s="19">
        <v>103</v>
      </c>
      <c r="Q129" s="22"/>
      <c r="S129" s="19">
        <v>203</v>
      </c>
      <c r="T129" s="22"/>
      <c r="V129" s="19">
        <v>426</v>
      </c>
      <c r="W129" s="22"/>
      <c r="Y129" s="19">
        <v>759</v>
      </c>
      <c r="Z129" s="22"/>
      <c r="AB129" s="19">
        <v>1183</v>
      </c>
      <c r="AC129" s="22"/>
      <c r="AE129" s="19">
        <v>1892</v>
      </c>
      <c r="AF129" s="22"/>
      <c r="AH129" s="19">
        <v>2400</v>
      </c>
      <c r="AI129" s="22"/>
      <c r="AK129" s="19">
        <v>2600</v>
      </c>
      <c r="AL129" s="22"/>
      <c r="AN129" s="19">
        <v>2600</v>
      </c>
      <c r="AO129" s="22"/>
      <c r="AQ129" s="19">
        <v>2857.4159021406726</v>
      </c>
      <c r="AR129" s="22"/>
      <c r="AT129" s="19">
        <v>2857.4159021406726</v>
      </c>
      <c r="AU129" s="22"/>
      <c r="AW129" s="19">
        <v>2</v>
      </c>
      <c r="AX129" s="22"/>
      <c r="AZ129" s="19">
        <v>11</v>
      </c>
      <c r="BA129" s="22"/>
      <c r="BC129" s="19">
        <v>69</v>
      </c>
      <c r="BD129" s="22"/>
      <c r="BF129" s="19">
        <v>181</v>
      </c>
      <c r="BG129" s="22"/>
      <c r="BI129" s="19">
        <v>518</v>
      </c>
      <c r="BJ129" s="22"/>
      <c r="BL129" s="19">
        <v>367</v>
      </c>
      <c r="BM129" s="22"/>
      <c r="BO129" s="19">
        <v>1166</v>
      </c>
      <c r="BP129" s="22"/>
      <c r="BR129" s="19">
        <v>1569</v>
      </c>
      <c r="BS129" s="22"/>
      <c r="BU129" s="19">
        <v>2411</v>
      </c>
      <c r="BV129" s="22"/>
      <c r="BX129" s="19">
        <v>2537</v>
      </c>
      <c r="BY129" s="22"/>
      <c r="CA129" s="19">
        <v>2571</v>
      </c>
      <c r="CB129" s="22"/>
      <c r="CD129" s="19">
        <v>2863</v>
      </c>
      <c r="CE129" s="22"/>
      <c r="CG129" s="19">
        <v>3462</v>
      </c>
      <c r="CH129" s="22"/>
      <c r="CJ129" s="19">
        <v>3660.0680640292267</v>
      </c>
      <c r="CK129" s="22"/>
      <c r="CM129" s="19">
        <v>2768.8</v>
      </c>
    </row>
    <row r="130" spans="1:91" ht="18" customHeight="1">
      <c r="B130" s="2" t="s">
        <v>130</v>
      </c>
      <c r="C130" s="1">
        <v>5</v>
      </c>
      <c r="D130" s="1" t="s">
        <v>7</v>
      </c>
      <c r="E130" s="30" t="s">
        <v>11</v>
      </c>
      <c r="F130" s="4" t="s">
        <v>80</v>
      </c>
      <c r="G130" s="1" t="s">
        <v>131</v>
      </c>
      <c r="H130" s="22"/>
      <c r="J130" s="19">
        <v>434</v>
      </c>
      <c r="K130" s="22"/>
      <c r="M130" s="19">
        <v>801</v>
      </c>
      <c r="N130" s="22"/>
      <c r="P130" s="19">
        <v>758</v>
      </c>
      <c r="Q130" s="22"/>
      <c r="S130" s="19">
        <v>881</v>
      </c>
      <c r="T130" s="22"/>
      <c r="V130" s="19">
        <v>1101</v>
      </c>
      <c r="W130" s="22"/>
      <c r="Y130" s="19">
        <v>1278</v>
      </c>
      <c r="Z130" s="22"/>
      <c r="AB130" s="19">
        <v>1313</v>
      </c>
      <c r="AC130" s="22"/>
      <c r="AE130" s="19">
        <v>1337</v>
      </c>
      <c r="AF130" s="22"/>
      <c r="AH130" s="19">
        <v>1461</v>
      </c>
      <c r="AI130" s="22"/>
      <c r="AK130" s="19">
        <v>1427</v>
      </c>
      <c r="AL130" s="22"/>
      <c r="AN130" s="19">
        <v>1466</v>
      </c>
      <c r="AO130" s="22"/>
      <c r="AQ130" s="19">
        <v>1662</v>
      </c>
      <c r="AR130" s="22"/>
      <c r="AT130" s="19">
        <v>1658.5554404145078</v>
      </c>
      <c r="AU130" s="22"/>
      <c r="AW130" s="19">
        <v>434</v>
      </c>
      <c r="AX130" s="22"/>
      <c r="AZ130" s="19">
        <v>801</v>
      </c>
      <c r="BA130" s="22"/>
      <c r="BC130" s="19">
        <v>758</v>
      </c>
      <c r="BD130" s="22"/>
      <c r="BF130" s="19">
        <v>881</v>
      </c>
      <c r="BG130" s="22"/>
      <c r="BI130" s="19">
        <v>1101</v>
      </c>
      <c r="BJ130" s="22"/>
      <c r="BL130" s="19">
        <v>1278</v>
      </c>
      <c r="BM130" s="22"/>
      <c r="BO130" s="19">
        <v>1313</v>
      </c>
      <c r="BP130" s="22"/>
      <c r="BR130" s="19">
        <v>1337</v>
      </c>
      <c r="BS130" s="22"/>
      <c r="BU130" s="19">
        <v>1461</v>
      </c>
      <c r="BV130" s="22"/>
      <c r="BX130" s="19">
        <v>1427</v>
      </c>
      <c r="BY130" s="22"/>
      <c r="CA130" s="19">
        <v>1466</v>
      </c>
      <c r="CB130" s="22"/>
      <c r="CD130" s="19">
        <v>1662</v>
      </c>
      <c r="CE130" s="22"/>
      <c r="CG130" s="19">
        <v>1775.8148384452027</v>
      </c>
      <c r="CH130" s="22"/>
      <c r="CJ130" s="19">
        <v>2204.0795059810566</v>
      </c>
      <c r="CK130" s="22"/>
      <c r="CM130" s="21">
        <v>2204.0795059810566</v>
      </c>
    </row>
    <row r="131" spans="1:91" ht="18" customHeight="1">
      <c r="B131" s="2" t="s">
        <v>132</v>
      </c>
      <c r="C131" s="1">
        <v>5</v>
      </c>
      <c r="D131" s="1" t="s">
        <v>7</v>
      </c>
      <c r="E131" s="30" t="s">
        <v>11</v>
      </c>
      <c r="F131" s="4" t="s">
        <v>80</v>
      </c>
      <c r="G131" s="1" t="s">
        <v>133</v>
      </c>
      <c r="H131" s="22"/>
      <c r="J131" s="19">
        <v>1684</v>
      </c>
      <c r="K131" s="22"/>
      <c r="M131" s="19">
        <v>1810</v>
      </c>
      <c r="N131" s="22"/>
      <c r="P131" s="19">
        <v>1799</v>
      </c>
      <c r="Q131" s="22"/>
      <c r="S131" s="19">
        <v>1218</v>
      </c>
      <c r="T131" s="22"/>
      <c r="V131" s="19">
        <v>1045</v>
      </c>
      <c r="W131" s="22"/>
      <c r="Y131" s="19">
        <v>1334</v>
      </c>
      <c r="Z131" s="22"/>
      <c r="AB131" s="19">
        <v>1468</v>
      </c>
      <c r="AC131" s="22"/>
      <c r="AE131" s="19">
        <v>1999</v>
      </c>
      <c r="AF131" s="22"/>
      <c r="AH131" s="19">
        <v>1993</v>
      </c>
      <c r="AI131" s="22"/>
      <c r="AK131" s="19">
        <v>1520</v>
      </c>
      <c r="AL131" s="22"/>
      <c r="AN131" s="19">
        <v>1853</v>
      </c>
      <c r="AO131" s="22"/>
      <c r="AQ131" s="19">
        <v>2218.3841413295168</v>
      </c>
      <c r="AR131" s="22"/>
      <c r="AT131" s="19">
        <v>2992.4616564550556</v>
      </c>
      <c r="AU131" s="22"/>
      <c r="AW131" s="19">
        <v>1684</v>
      </c>
      <c r="AX131" s="22"/>
      <c r="AZ131" s="19">
        <v>1810</v>
      </c>
      <c r="BA131" s="22"/>
      <c r="BC131" s="19">
        <v>1799</v>
      </c>
      <c r="BD131" s="22"/>
      <c r="BF131" s="19">
        <v>1218</v>
      </c>
      <c r="BG131" s="22"/>
      <c r="BI131" s="19">
        <v>1045</v>
      </c>
      <c r="BJ131" s="22"/>
      <c r="BL131" s="19">
        <v>1334</v>
      </c>
      <c r="BM131" s="22"/>
      <c r="BO131" s="19">
        <v>1468</v>
      </c>
      <c r="BP131" s="22"/>
      <c r="BR131" s="19">
        <v>1999</v>
      </c>
      <c r="BS131" s="22"/>
      <c r="BU131" s="19">
        <v>1993</v>
      </c>
      <c r="BV131" s="22"/>
      <c r="BX131" s="19">
        <v>1767</v>
      </c>
      <c r="BY131" s="22"/>
      <c r="CA131" s="19">
        <v>1538.5295164699394</v>
      </c>
      <c r="CB131" s="22"/>
      <c r="CD131" s="19">
        <v>1616.0313365246698</v>
      </c>
      <c r="CE131" s="22"/>
      <c r="CG131" s="19">
        <v>1805.3516397305464</v>
      </c>
      <c r="CH131" s="22"/>
      <c r="CJ131" s="21">
        <v>1956.5727119819469</v>
      </c>
      <c r="CK131" s="22"/>
      <c r="CM131" s="21">
        <v>2120.4604648896857</v>
      </c>
    </row>
    <row r="132" spans="1:91" ht="18" customHeight="1">
      <c r="B132" s="25"/>
      <c r="E132" s="50"/>
      <c r="F132" s="4"/>
      <c r="H132" s="22"/>
      <c r="J132" s="15"/>
      <c r="K132" s="22"/>
      <c r="M132" s="15"/>
      <c r="N132" s="22"/>
      <c r="P132" s="15"/>
      <c r="Q132" s="22"/>
      <c r="S132" s="15"/>
      <c r="T132" s="22"/>
      <c r="V132" s="15"/>
      <c r="W132" s="22"/>
      <c r="Y132" s="15"/>
      <c r="Z132" s="22"/>
      <c r="AB132" s="15"/>
      <c r="AC132" s="22"/>
      <c r="AE132" s="15"/>
      <c r="AF132" s="22"/>
      <c r="AH132" s="15"/>
      <c r="AI132" s="22"/>
      <c r="AK132" s="15"/>
      <c r="AL132" s="22"/>
      <c r="AN132" s="15"/>
      <c r="AO132" s="22"/>
      <c r="AQ132" s="15"/>
      <c r="AR132" s="22"/>
      <c r="AT132" s="15"/>
      <c r="AU132" s="22"/>
      <c r="AW132" s="15"/>
      <c r="AX132" s="22"/>
      <c r="AZ132" s="15"/>
      <c r="BA132" s="22"/>
      <c r="BC132" s="15"/>
      <c r="BD132" s="22"/>
      <c r="BF132" s="15"/>
      <c r="BG132" s="22"/>
      <c r="BI132" s="15"/>
      <c r="BJ132" s="22"/>
      <c r="BL132" s="15"/>
      <c r="BM132" s="22"/>
      <c r="BO132" s="15"/>
      <c r="BP132" s="22"/>
      <c r="BR132" s="15"/>
      <c r="BS132" s="22"/>
      <c r="BU132" s="15"/>
      <c r="BV132" s="22"/>
      <c r="BX132" s="15"/>
      <c r="BY132" s="22"/>
      <c r="CA132" s="15"/>
      <c r="CB132" s="22"/>
      <c r="CD132" s="15"/>
      <c r="CE132" s="22"/>
      <c r="CG132" s="15"/>
      <c r="CH132" s="22"/>
      <c r="CJ132" s="15"/>
      <c r="CK132" s="22"/>
      <c r="CM132" s="15"/>
    </row>
    <row r="133" spans="1:91" ht="18" customHeight="1">
      <c r="B133" s="45" t="s">
        <v>134</v>
      </c>
      <c r="C133" s="46"/>
      <c r="D133" s="46"/>
      <c r="E133" s="46"/>
      <c r="F133" s="46"/>
      <c r="G133" s="46"/>
      <c r="H133" s="22"/>
      <c r="J133" s="44">
        <f>SUM(J128:J131)</f>
        <v>2706</v>
      </c>
      <c r="K133" s="22"/>
      <c r="M133" s="44">
        <f t="shared" ref="M133" si="54">SUM(M128:M131)</f>
        <v>3276</v>
      </c>
      <c r="N133" s="22"/>
      <c r="P133" s="44">
        <f t="shared" ref="P133" si="55">SUM(P128:P131)</f>
        <v>3512</v>
      </c>
      <c r="Q133" s="22"/>
      <c r="S133" s="44">
        <f t="shared" ref="S133" si="56">SUM(S128:S131)</f>
        <v>3329</v>
      </c>
      <c r="T133" s="22"/>
      <c r="V133" s="44">
        <f t="shared" ref="V133" si="57">SUM(V128:V131)</f>
        <v>3496</v>
      </c>
      <c r="W133" s="22"/>
      <c r="Y133" s="44">
        <f t="shared" ref="Y133" si="58">SUM(Y128:Y131)</f>
        <v>4572</v>
      </c>
      <c r="Z133" s="22"/>
      <c r="AB133" s="44">
        <f t="shared" ref="AB133" si="59">SUM(AB128:AB131)</f>
        <v>5633</v>
      </c>
      <c r="AC133" s="22"/>
      <c r="AE133" s="44">
        <f t="shared" ref="AE133" si="60">SUM(AE128:AE131)</f>
        <v>6386</v>
      </c>
      <c r="AF133" s="22"/>
      <c r="AH133" s="44">
        <f t="shared" ref="AH133" si="61">SUM(AH128:AH131)</f>
        <v>7145</v>
      </c>
      <c r="AI133" s="22"/>
      <c r="AK133" s="44">
        <f t="shared" ref="AK133" si="62">SUM(AK128:AK131)</f>
        <v>6630</v>
      </c>
      <c r="AL133" s="22"/>
      <c r="AN133" s="44">
        <f t="shared" ref="AN133" si="63">SUM(AN128:AN131)</f>
        <v>7065</v>
      </c>
      <c r="AO133" s="22"/>
      <c r="AQ133" s="44">
        <f t="shared" ref="AQ133" si="64">SUM(AQ128:AQ131)</f>
        <v>7907.5584065139165</v>
      </c>
      <c r="AR133" s="22"/>
      <c r="AT133" s="44">
        <f t="shared" ref="AT133" si="65">SUM(AT128:AT131)</f>
        <v>8566.4159991338911</v>
      </c>
      <c r="AU133" s="22"/>
      <c r="AW133" s="44">
        <v>2708</v>
      </c>
      <c r="AX133" s="22"/>
      <c r="AZ133" s="44">
        <v>3236</v>
      </c>
      <c r="BA133" s="22"/>
      <c r="BC133" s="44">
        <v>3478</v>
      </c>
      <c r="BD133" s="22"/>
      <c r="BF133" s="44">
        <v>3307</v>
      </c>
      <c r="BG133" s="22"/>
      <c r="BI133" s="44">
        <v>3588</v>
      </c>
      <c r="BJ133" s="22"/>
      <c r="BL133" s="44">
        <v>4180</v>
      </c>
      <c r="BM133" s="22"/>
      <c r="BO133" s="44">
        <v>5616</v>
      </c>
      <c r="BP133" s="22"/>
      <c r="BR133" s="44">
        <v>6063</v>
      </c>
      <c r="BS133" s="22"/>
      <c r="BU133" s="44">
        <v>7156</v>
      </c>
      <c r="BV133" s="22"/>
      <c r="BX133" s="44">
        <v>6814</v>
      </c>
      <c r="BY133" s="22"/>
      <c r="CA133" s="44">
        <v>6721.5295164699392</v>
      </c>
      <c r="CB133" s="22"/>
      <c r="CD133" s="44">
        <v>7238.0313365246693</v>
      </c>
      <c r="CE133" s="22"/>
      <c r="CG133" s="44">
        <v>8198.7221967750284</v>
      </c>
      <c r="CH133" s="22"/>
      <c r="CJ133" s="44">
        <v>8878.7673417454098</v>
      </c>
      <c r="CK133" s="22"/>
      <c r="CM133" s="44">
        <v>8271.8172776248211</v>
      </c>
    </row>
    <row r="134" spans="1:91" ht="18" customHeight="1">
      <c r="B134" s="25"/>
      <c r="H134" s="22"/>
      <c r="J134" s="15"/>
      <c r="K134" s="22"/>
      <c r="M134" s="15"/>
      <c r="N134" s="22"/>
      <c r="P134" s="15"/>
      <c r="Q134" s="22"/>
      <c r="S134" s="15"/>
      <c r="T134" s="22"/>
      <c r="V134" s="15"/>
      <c r="W134" s="22"/>
      <c r="Y134" s="15"/>
      <c r="Z134" s="22"/>
      <c r="AB134" s="15"/>
      <c r="AC134" s="22"/>
      <c r="AE134" s="15"/>
      <c r="AF134" s="22"/>
      <c r="AH134" s="15"/>
      <c r="AI134" s="22"/>
      <c r="AK134" s="15"/>
      <c r="AL134" s="22"/>
      <c r="AN134" s="15"/>
      <c r="AO134" s="22"/>
      <c r="AQ134" s="15"/>
      <c r="AR134" s="22"/>
      <c r="AT134" s="15"/>
      <c r="AU134" s="22"/>
      <c r="AW134" s="15"/>
      <c r="AX134" s="22"/>
      <c r="AZ134" s="15"/>
      <c r="BA134" s="22"/>
      <c r="BC134" s="15"/>
      <c r="BD134" s="22"/>
      <c r="BF134" s="15"/>
      <c r="BG134" s="22"/>
      <c r="BI134" s="15"/>
      <c r="BJ134" s="22"/>
      <c r="BL134" s="15"/>
      <c r="BM134" s="22"/>
      <c r="BO134" s="15"/>
      <c r="BP134" s="22"/>
      <c r="BR134" s="15"/>
      <c r="BS134" s="22"/>
      <c r="BU134" s="15"/>
      <c r="BV134" s="22"/>
      <c r="BX134" s="15"/>
      <c r="BY134" s="22"/>
      <c r="CA134" s="15"/>
      <c r="CB134" s="22"/>
      <c r="CD134" s="15"/>
      <c r="CE134" s="22"/>
      <c r="CG134" s="15"/>
      <c r="CH134" s="22"/>
      <c r="CJ134" s="15"/>
      <c r="CK134" s="22"/>
      <c r="CM134" s="15"/>
    </row>
    <row r="135" spans="1:91" ht="18" customHeight="1">
      <c r="B135" s="25" t="s">
        <v>135</v>
      </c>
      <c r="H135" s="22"/>
      <c r="J135" s="10"/>
      <c r="K135" s="22"/>
      <c r="M135" s="10"/>
      <c r="N135" s="22"/>
      <c r="P135" s="10"/>
      <c r="Q135" s="22"/>
      <c r="S135" s="10"/>
      <c r="T135" s="22"/>
      <c r="V135" s="10"/>
      <c r="W135" s="22"/>
      <c r="Y135" s="10"/>
      <c r="Z135" s="22"/>
      <c r="AB135" s="10"/>
      <c r="AC135" s="22"/>
      <c r="AE135" s="10"/>
      <c r="AF135" s="22"/>
      <c r="AH135" s="10"/>
      <c r="AI135" s="22"/>
      <c r="AK135" s="10"/>
      <c r="AL135" s="22"/>
      <c r="AN135" s="10"/>
      <c r="AO135" s="22"/>
      <c r="AQ135" s="10"/>
      <c r="AR135" s="22"/>
      <c r="AT135" s="10"/>
      <c r="AU135" s="22"/>
      <c r="AW135" s="10"/>
      <c r="AX135" s="22"/>
      <c r="AZ135" s="10"/>
      <c r="BA135" s="22"/>
      <c r="BC135" s="10"/>
      <c r="BD135" s="22"/>
      <c r="BF135" s="10"/>
      <c r="BG135" s="22"/>
      <c r="BI135" s="10"/>
      <c r="BJ135" s="22"/>
      <c r="BL135" s="10"/>
      <c r="BM135" s="22"/>
      <c r="BO135" s="10"/>
      <c r="BP135" s="22"/>
      <c r="BR135" s="10"/>
      <c r="BS135" s="22"/>
      <c r="BU135" s="10"/>
      <c r="BV135" s="22"/>
      <c r="BX135" s="10"/>
      <c r="BY135" s="22"/>
      <c r="CA135" s="10"/>
      <c r="CB135" s="22"/>
      <c r="CD135" s="10"/>
      <c r="CE135" s="22"/>
      <c r="CG135" s="10"/>
      <c r="CH135" s="22"/>
      <c r="CJ135" s="10"/>
      <c r="CK135" s="22"/>
      <c r="CM135" s="10"/>
    </row>
    <row r="136" spans="1:91" ht="18" customHeight="1">
      <c r="B136" s="2" t="s">
        <v>136</v>
      </c>
      <c r="C136" s="1">
        <v>5</v>
      </c>
      <c r="D136" s="1" t="s">
        <v>7</v>
      </c>
      <c r="E136" s="30" t="s">
        <v>11</v>
      </c>
      <c r="F136" s="4" t="s">
        <v>80</v>
      </c>
      <c r="G136" s="1" t="s">
        <v>137</v>
      </c>
      <c r="H136" s="22"/>
      <c r="J136" s="19">
        <v>915.10032277051016</v>
      </c>
      <c r="K136" s="22"/>
      <c r="M136" s="19">
        <v>1785.5012784363123</v>
      </c>
      <c r="N136" s="22"/>
      <c r="P136" s="19">
        <v>1395.0801355441449</v>
      </c>
      <c r="Q136" s="22"/>
      <c r="S136" s="19">
        <v>1433.1376241265812</v>
      </c>
      <c r="T136" s="22"/>
      <c r="V136" s="19">
        <v>1535.4891044122178</v>
      </c>
      <c r="W136" s="22"/>
      <c r="Y136" s="19">
        <v>1406.8908360025134</v>
      </c>
      <c r="Z136" s="22"/>
      <c r="AB136" s="19">
        <v>1096.9772767708628</v>
      </c>
      <c r="AC136" s="22"/>
      <c r="AE136" s="19">
        <v>1102.076835289603</v>
      </c>
      <c r="AF136" s="22"/>
      <c r="AH136" s="19">
        <v>1378.4655880180505</v>
      </c>
      <c r="AI136" s="22"/>
      <c r="AK136" s="19">
        <v>1262.28</v>
      </c>
      <c r="AL136" s="22"/>
      <c r="AN136" s="19">
        <v>1949.518</v>
      </c>
      <c r="AO136" s="22"/>
      <c r="AQ136" s="19">
        <v>1281.3989999999999</v>
      </c>
      <c r="AR136" s="22"/>
      <c r="AT136" s="19">
        <v>2006.5669920968871</v>
      </c>
      <c r="AU136" s="22"/>
      <c r="AW136" s="19">
        <v>304</v>
      </c>
      <c r="AX136" s="22"/>
      <c r="AZ136" s="19">
        <v>1724.4292612176891</v>
      </c>
      <c r="BA136" s="22"/>
      <c r="BC136" s="19">
        <v>1583.3352257172708</v>
      </c>
      <c r="BD136" s="22"/>
      <c r="BF136" s="19">
        <v>1748.3343572967337</v>
      </c>
      <c r="BG136" s="22"/>
      <c r="BI136" s="19">
        <v>1535.4891044122178</v>
      </c>
      <c r="BJ136" s="22"/>
      <c r="BL136" s="19">
        <v>1406.8908360025134</v>
      </c>
      <c r="BM136" s="22"/>
      <c r="BO136" s="19">
        <v>1096.9772767708628</v>
      </c>
      <c r="BP136" s="22"/>
      <c r="BR136" s="19">
        <v>1102.076835289603</v>
      </c>
      <c r="BS136" s="22"/>
      <c r="BU136" s="19">
        <v>1378.4655880180505</v>
      </c>
      <c r="BV136" s="22"/>
      <c r="BX136" s="19">
        <v>1262.28</v>
      </c>
      <c r="BY136" s="22"/>
      <c r="CA136" s="19">
        <v>1949.518</v>
      </c>
      <c r="CB136" s="22"/>
      <c r="CD136" s="19">
        <v>1268.68534</v>
      </c>
      <c r="CE136" s="22"/>
      <c r="CG136" s="19">
        <v>1528.5423585547974</v>
      </c>
      <c r="CH136" s="22"/>
      <c r="CJ136" s="19">
        <v>1926.0204940189433</v>
      </c>
      <c r="CK136" s="22"/>
      <c r="CM136" s="19">
        <v>1924.1504940189434</v>
      </c>
    </row>
    <row r="137" spans="1:91" ht="18" customHeight="1">
      <c r="A137" s="11"/>
      <c r="B137" s="2"/>
      <c r="H137" s="22"/>
      <c r="J137" s="10"/>
      <c r="K137" s="22"/>
      <c r="M137" s="10"/>
      <c r="N137" s="22"/>
      <c r="P137" s="10"/>
      <c r="Q137" s="22"/>
      <c r="S137" s="10"/>
      <c r="T137" s="22"/>
      <c r="V137" s="10"/>
      <c r="W137" s="22"/>
      <c r="Y137" s="10"/>
      <c r="Z137" s="22"/>
      <c r="AB137" s="10"/>
      <c r="AC137" s="22"/>
      <c r="AE137" s="10"/>
      <c r="AF137" s="22"/>
      <c r="AH137" s="10"/>
      <c r="AI137" s="22"/>
      <c r="AK137" s="10"/>
      <c r="AL137" s="22"/>
      <c r="AN137" s="10"/>
      <c r="AO137" s="22"/>
      <c r="AQ137" s="10"/>
      <c r="AR137" s="22"/>
      <c r="AT137" s="10"/>
      <c r="AU137" s="22"/>
      <c r="AW137" s="10"/>
      <c r="AX137" s="22"/>
      <c r="AZ137" s="10"/>
      <c r="BA137" s="22"/>
      <c r="BC137" s="10"/>
      <c r="BD137" s="22"/>
      <c r="BF137" s="10"/>
      <c r="BG137" s="22"/>
      <c r="BI137" s="10"/>
      <c r="BJ137" s="22"/>
      <c r="BL137" s="10"/>
      <c r="BM137" s="22"/>
      <c r="BO137" s="10"/>
      <c r="BP137" s="22"/>
      <c r="BR137" s="10"/>
      <c r="BS137" s="22"/>
      <c r="BU137" s="10"/>
      <c r="BV137" s="22"/>
      <c r="BX137" s="10"/>
      <c r="BY137" s="22"/>
      <c r="CA137" s="10"/>
      <c r="CB137" s="22"/>
      <c r="CD137" s="10"/>
      <c r="CE137" s="22"/>
      <c r="CG137" s="10"/>
      <c r="CH137" s="22"/>
      <c r="CJ137" s="10"/>
      <c r="CK137" s="22"/>
      <c r="CM137" s="10"/>
    </row>
    <row r="138" spans="1:91" ht="18" customHeight="1">
      <c r="B138" s="25" t="s">
        <v>138</v>
      </c>
      <c r="H138" s="22"/>
      <c r="J138" s="10"/>
      <c r="K138" s="22"/>
      <c r="M138" s="10"/>
      <c r="N138" s="22"/>
      <c r="P138" s="10"/>
      <c r="Q138" s="22"/>
      <c r="S138" s="10"/>
      <c r="T138" s="22"/>
      <c r="V138" s="10"/>
      <c r="W138" s="22"/>
      <c r="Y138" s="10"/>
      <c r="Z138" s="22"/>
      <c r="AB138" s="10"/>
      <c r="AC138" s="22"/>
      <c r="AE138" s="10"/>
      <c r="AF138" s="22"/>
      <c r="AH138" s="10"/>
      <c r="AI138" s="22"/>
      <c r="AK138" s="10"/>
      <c r="AL138" s="22"/>
      <c r="AN138" s="10"/>
      <c r="AO138" s="22"/>
      <c r="AQ138" s="73"/>
      <c r="AR138" s="22"/>
      <c r="AT138" s="10"/>
      <c r="AU138" s="22"/>
      <c r="AW138" s="10"/>
      <c r="AX138" s="22"/>
      <c r="AZ138" s="10"/>
      <c r="BA138" s="22"/>
      <c r="BC138" s="10"/>
      <c r="BD138" s="22"/>
      <c r="BF138" s="10"/>
      <c r="BG138" s="22"/>
      <c r="BI138" s="10"/>
      <c r="BJ138" s="22"/>
      <c r="BL138" s="10"/>
      <c r="BM138" s="22"/>
      <c r="BO138" s="10"/>
      <c r="BP138" s="22"/>
      <c r="BR138" s="10"/>
      <c r="BS138" s="22"/>
      <c r="BU138" s="10"/>
      <c r="BV138" s="22"/>
      <c r="BX138" s="10"/>
      <c r="BY138" s="22"/>
      <c r="CA138" s="10"/>
      <c r="CB138" s="22"/>
      <c r="CD138" s="73"/>
      <c r="CE138" s="22"/>
      <c r="CG138" s="10"/>
      <c r="CH138" s="22"/>
      <c r="CJ138" s="10"/>
      <c r="CK138" s="22"/>
      <c r="CM138" s="10"/>
    </row>
    <row r="139" spans="1:91" ht="18" customHeight="1">
      <c r="B139" s="2" t="s">
        <v>139</v>
      </c>
      <c r="C139" s="1">
        <v>5</v>
      </c>
      <c r="D139" s="1" t="s">
        <v>7</v>
      </c>
      <c r="E139" s="30" t="s">
        <v>11</v>
      </c>
      <c r="F139" s="4" t="s">
        <v>140</v>
      </c>
      <c r="G139" s="1" t="s">
        <v>141</v>
      </c>
      <c r="H139" s="41">
        <v>21</v>
      </c>
      <c r="I139" s="17">
        <f>J139*10^6/H139</f>
        <v>580000</v>
      </c>
      <c r="J139" s="19">
        <v>12.18</v>
      </c>
      <c r="K139" s="41">
        <v>33</v>
      </c>
      <c r="L139" s="17">
        <f>M139*10^6/K139</f>
        <v>580000</v>
      </c>
      <c r="M139" s="19">
        <v>19.14</v>
      </c>
      <c r="N139" s="41">
        <v>24</v>
      </c>
      <c r="O139" s="17">
        <f>P139*10^6/N139</f>
        <v>580000</v>
      </c>
      <c r="P139" s="19">
        <v>13.92</v>
      </c>
      <c r="Q139" s="41">
        <v>40</v>
      </c>
      <c r="R139" s="17">
        <f>S139*10^6/Q139</f>
        <v>580000</v>
      </c>
      <c r="S139" s="19">
        <v>23.2</v>
      </c>
      <c r="T139" s="41">
        <v>51</v>
      </c>
      <c r="U139" s="17">
        <f>V139*10^6/T139</f>
        <v>553000.00000000012</v>
      </c>
      <c r="V139" s="19">
        <v>28.203000000000003</v>
      </c>
      <c r="W139" s="41">
        <v>82</v>
      </c>
      <c r="X139" s="17">
        <f>Y139*10^6/W139</f>
        <v>528700</v>
      </c>
      <c r="Y139" s="19">
        <v>43.353400000000001</v>
      </c>
      <c r="Z139" s="41">
        <v>81</v>
      </c>
      <c r="AA139" s="17">
        <f>AB139*10^6/Z139</f>
        <v>506830.00000000017</v>
      </c>
      <c r="AB139" s="19">
        <v>41.053230000000013</v>
      </c>
      <c r="AC139" s="41">
        <v>67</v>
      </c>
      <c r="AD139" s="17">
        <f>AE139*10^6/AC139</f>
        <v>487147</v>
      </c>
      <c r="AE139" s="19">
        <v>32.638849</v>
      </c>
      <c r="AF139" s="41">
        <v>264</v>
      </c>
      <c r="AG139" s="17">
        <f>AH139*10^6/AF139</f>
        <v>469432.30000000005</v>
      </c>
      <c r="AH139" s="19">
        <v>123.93012720000002</v>
      </c>
      <c r="AI139" s="41">
        <v>175</v>
      </c>
      <c r="AJ139" s="17">
        <f>AK139*10^6/AI139</f>
        <v>453489.07</v>
      </c>
      <c r="AK139" s="19">
        <v>79.360587249999995</v>
      </c>
      <c r="AL139" s="41">
        <v>613</v>
      </c>
      <c r="AM139" s="17">
        <f>AN139*10^6/AL139</f>
        <v>445000</v>
      </c>
      <c r="AN139" s="19">
        <v>272.78500000000003</v>
      </c>
      <c r="AO139" s="41">
        <v>729</v>
      </c>
      <c r="AP139" s="17">
        <f>AQ139*10^6/AO139</f>
        <v>445000</v>
      </c>
      <c r="AQ139" s="19">
        <v>324.40499999999997</v>
      </c>
      <c r="AR139" s="41">
        <v>1384.2808988764045</v>
      </c>
      <c r="AS139" s="17">
        <f>AT139*10^6/AR139</f>
        <v>444999.99999999988</v>
      </c>
      <c r="AT139" s="19">
        <v>616.00499999999988</v>
      </c>
      <c r="AU139" s="41">
        <v>21</v>
      </c>
      <c r="AV139" s="17">
        <v>580000</v>
      </c>
      <c r="AW139" s="19">
        <v>12.18</v>
      </c>
      <c r="AX139" s="41">
        <v>33</v>
      </c>
      <c r="AY139" s="17">
        <v>580000</v>
      </c>
      <c r="AZ139" s="19">
        <v>19.14</v>
      </c>
      <c r="BA139" s="41">
        <v>24</v>
      </c>
      <c r="BB139" s="17">
        <v>580000</v>
      </c>
      <c r="BC139" s="19">
        <v>13.92</v>
      </c>
      <c r="BD139" s="41">
        <v>40</v>
      </c>
      <c r="BE139" s="17">
        <v>580000</v>
      </c>
      <c r="BF139" s="19">
        <v>23.2</v>
      </c>
      <c r="BG139" s="41">
        <v>51</v>
      </c>
      <c r="BH139" s="17">
        <v>553000.00000000012</v>
      </c>
      <c r="BI139" s="19">
        <v>28.203000000000003</v>
      </c>
      <c r="BJ139" s="41">
        <v>82</v>
      </c>
      <c r="BK139" s="17">
        <v>528700</v>
      </c>
      <c r="BL139" s="19">
        <v>43.353400000000001</v>
      </c>
      <c r="BM139" s="41">
        <v>81</v>
      </c>
      <c r="BN139" s="17">
        <v>506830.00000000017</v>
      </c>
      <c r="BO139" s="19">
        <v>41.053230000000013</v>
      </c>
      <c r="BP139" s="41">
        <v>67</v>
      </c>
      <c r="BQ139" s="17">
        <v>487147</v>
      </c>
      <c r="BR139" s="19">
        <v>32.638849</v>
      </c>
      <c r="BS139" s="41">
        <v>264</v>
      </c>
      <c r="BT139" s="17">
        <v>469432.30000000005</v>
      </c>
      <c r="BU139" s="19">
        <v>123.93012720000002</v>
      </c>
      <c r="BV139" s="41">
        <v>175</v>
      </c>
      <c r="BW139" s="17">
        <v>453489.07</v>
      </c>
      <c r="BX139" s="19">
        <v>79.360587249999995</v>
      </c>
      <c r="BY139" s="41">
        <v>613</v>
      </c>
      <c r="BZ139" s="17">
        <v>445000</v>
      </c>
      <c r="CA139" s="19">
        <v>272.78500000000003</v>
      </c>
      <c r="CB139" s="41">
        <v>544</v>
      </c>
      <c r="CC139" s="17">
        <v>445000</v>
      </c>
      <c r="CD139" s="19">
        <v>242.08</v>
      </c>
      <c r="CE139" s="41">
        <v>520</v>
      </c>
      <c r="CF139" s="17">
        <v>444999.99999999994</v>
      </c>
      <c r="CG139" s="19">
        <v>231.39999999999998</v>
      </c>
      <c r="CH139" s="41">
        <v>604</v>
      </c>
      <c r="CI139" s="17">
        <v>415000</v>
      </c>
      <c r="CJ139" s="19">
        <v>250.66</v>
      </c>
      <c r="CK139" s="41">
        <v>668.06060606060601</v>
      </c>
      <c r="CL139" s="17">
        <v>385000</v>
      </c>
      <c r="CM139" s="19">
        <v>257.20333333333332</v>
      </c>
    </row>
    <row r="140" spans="1:91" ht="18" customHeight="1">
      <c r="B140" s="2" t="s">
        <v>142</v>
      </c>
      <c r="C140" s="1">
        <v>5</v>
      </c>
      <c r="D140" s="1" t="s">
        <v>7</v>
      </c>
      <c r="E140" s="30" t="s">
        <v>11</v>
      </c>
      <c r="F140" s="4" t="s">
        <v>140</v>
      </c>
      <c r="G140" s="1" t="s">
        <v>141</v>
      </c>
      <c r="H140" s="41">
        <v>0</v>
      </c>
      <c r="I140" s="17" t="e">
        <f>J140*10^6/H140</f>
        <v>#DIV/0!</v>
      </c>
      <c r="J140" s="19">
        <v>0</v>
      </c>
      <c r="K140" s="41">
        <v>0</v>
      </c>
      <c r="L140" s="17" t="e">
        <f>M140*10^6/K140</f>
        <v>#DIV/0!</v>
      </c>
      <c r="M140" s="19">
        <v>0</v>
      </c>
      <c r="N140" s="41">
        <v>47</v>
      </c>
      <c r="O140" s="17">
        <f>P140*10^6/N140</f>
        <v>540000</v>
      </c>
      <c r="P140" s="19">
        <v>25.38</v>
      </c>
      <c r="Q140" s="41">
        <v>1</v>
      </c>
      <c r="R140" s="17">
        <f>S140*10^6/Q140</f>
        <v>540000</v>
      </c>
      <c r="S140" s="19">
        <v>0.54</v>
      </c>
      <c r="T140" s="41">
        <v>3</v>
      </c>
      <c r="U140" s="17">
        <f>V140*10^6/T140</f>
        <v>521000</v>
      </c>
      <c r="V140" s="19">
        <v>1.5629999999999999</v>
      </c>
      <c r="W140" s="41">
        <v>0</v>
      </c>
      <c r="X140" s="17" t="e">
        <f>Y140*10^6/W140</f>
        <v>#DIV/0!</v>
      </c>
      <c r="Y140" s="19">
        <v>0</v>
      </c>
      <c r="Z140" s="41">
        <v>0</v>
      </c>
      <c r="AA140" s="17" t="e">
        <f>AB140*10^6/Z140</f>
        <v>#DIV/0!</v>
      </c>
      <c r="AB140" s="19">
        <v>0</v>
      </c>
      <c r="AC140" s="41">
        <v>4</v>
      </c>
      <c r="AD140" s="17">
        <f>AE140*10^6/AC140</f>
        <v>474659</v>
      </c>
      <c r="AE140" s="19">
        <v>1.898636</v>
      </c>
      <c r="AF140" s="41">
        <v>2</v>
      </c>
      <c r="AG140" s="17">
        <f>AH140*10^6/AF140</f>
        <v>462193.10000000003</v>
      </c>
      <c r="AH140" s="19">
        <v>0.92438620000000005</v>
      </c>
      <c r="AI140" s="41">
        <v>0</v>
      </c>
      <c r="AJ140" s="17" t="e">
        <f>AK140*10^6/AI140</f>
        <v>#DIV/0!</v>
      </c>
      <c r="AK140" s="19">
        <v>0</v>
      </c>
      <c r="AL140" s="41">
        <v>0</v>
      </c>
      <c r="AM140" s="17" t="e">
        <f>AN140*10^6/AL140</f>
        <v>#DIV/0!</v>
      </c>
      <c r="AN140" s="19">
        <v>0</v>
      </c>
      <c r="AO140" s="41">
        <v>0</v>
      </c>
      <c r="AP140" s="17" t="e">
        <f>AQ140*10^6/AO140</f>
        <v>#DIV/0!</v>
      </c>
      <c r="AQ140" s="19">
        <v>0</v>
      </c>
      <c r="AR140" s="41">
        <v>0</v>
      </c>
      <c r="AS140" s="17" t="e">
        <f>AT140*10^6/AR140</f>
        <v>#DIV/0!</v>
      </c>
      <c r="AT140" s="19">
        <v>0</v>
      </c>
      <c r="AU140" s="41">
        <v>0</v>
      </c>
      <c r="AV140" s="17" t="e">
        <v>#DIV/0!</v>
      </c>
      <c r="AW140" s="19">
        <v>0</v>
      </c>
      <c r="AX140" s="41">
        <v>0</v>
      </c>
      <c r="AY140" s="17"/>
      <c r="AZ140" s="19">
        <v>0</v>
      </c>
      <c r="BA140" s="41">
        <v>47</v>
      </c>
      <c r="BB140" s="17">
        <v>540000</v>
      </c>
      <c r="BC140" s="19">
        <v>25.38</v>
      </c>
      <c r="BD140" s="41">
        <v>1</v>
      </c>
      <c r="BE140" s="17">
        <v>540000</v>
      </c>
      <c r="BF140" s="19">
        <v>0.54</v>
      </c>
      <c r="BG140" s="41">
        <v>3</v>
      </c>
      <c r="BH140" s="17">
        <v>521000</v>
      </c>
      <c r="BI140" s="19">
        <v>1.5629999999999999</v>
      </c>
      <c r="BJ140" s="41">
        <v>0</v>
      </c>
      <c r="BK140" s="17" t="e">
        <v>#DIV/0!</v>
      </c>
      <c r="BL140" s="19">
        <v>0</v>
      </c>
      <c r="BM140" s="41">
        <v>0</v>
      </c>
      <c r="BN140" s="17" t="e">
        <v>#DIV/0!</v>
      </c>
      <c r="BO140" s="19">
        <v>0</v>
      </c>
      <c r="BP140" s="41">
        <v>4</v>
      </c>
      <c r="BQ140" s="17">
        <v>474659</v>
      </c>
      <c r="BR140" s="19">
        <v>1.898636</v>
      </c>
      <c r="BS140" s="41">
        <v>2</v>
      </c>
      <c r="BT140" s="17">
        <v>462193.10000000003</v>
      </c>
      <c r="BU140" s="19">
        <v>0.92438620000000005</v>
      </c>
      <c r="BV140" s="41">
        <v>0</v>
      </c>
      <c r="BW140" s="17" t="e">
        <v>#DIV/0!</v>
      </c>
      <c r="BX140" s="19">
        <v>0</v>
      </c>
      <c r="BY140" s="41">
        <v>0</v>
      </c>
      <c r="BZ140" s="17" t="e">
        <v>#DIV/0!</v>
      </c>
      <c r="CA140" s="19">
        <v>0</v>
      </c>
      <c r="CB140" s="41">
        <v>0</v>
      </c>
      <c r="CC140" s="17" t="e">
        <v>#DIV/0!</v>
      </c>
      <c r="CD140" s="19">
        <v>0</v>
      </c>
      <c r="CE140" s="41">
        <v>0</v>
      </c>
      <c r="CF140" s="17" t="e">
        <v>#DIV/0!</v>
      </c>
      <c r="CG140" s="19">
        <v>0</v>
      </c>
      <c r="CH140" s="41">
        <v>0</v>
      </c>
      <c r="CI140" s="17" t="e">
        <v>#DIV/0!</v>
      </c>
      <c r="CJ140" s="19">
        <v>0</v>
      </c>
      <c r="CK140" s="41">
        <v>0</v>
      </c>
      <c r="CL140" s="17" t="e">
        <v>#DIV/0!</v>
      </c>
      <c r="CM140" s="19">
        <v>0</v>
      </c>
    </row>
    <row r="141" spans="1:91" ht="18" customHeight="1">
      <c r="B141" s="2" t="s">
        <v>143</v>
      </c>
      <c r="C141" s="1">
        <v>5</v>
      </c>
      <c r="D141" s="1" t="s">
        <v>7</v>
      </c>
      <c r="E141" s="30" t="s">
        <v>11</v>
      </c>
      <c r="F141" s="4" t="s">
        <v>140</v>
      </c>
      <c r="G141" s="1" t="s">
        <v>141</v>
      </c>
      <c r="H141" s="41">
        <v>109</v>
      </c>
      <c r="I141" s="17">
        <f>J141*10^6/H141</f>
        <v>263615.99999999994</v>
      </c>
      <c r="J141" s="19">
        <v>28.734143999999997</v>
      </c>
      <c r="K141" s="41">
        <v>84.999999999999986</v>
      </c>
      <c r="L141" s="17">
        <f>M141*10^6/K141</f>
        <v>263616.00000000006</v>
      </c>
      <c r="M141" s="19">
        <v>22.407360000000001</v>
      </c>
      <c r="N141" s="41">
        <v>89</v>
      </c>
      <c r="O141" s="17">
        <f>P141*10^6/N141</f>
        <v>263616</v>
      </c>
      <c r="P141" s="19">
        <v>23.461824</v>
      </c>
      <c r="Q141" s="41">
        <v>19.999999999999996</v>
      </c>
      <c r="R141" s="17">
        <f>S141*10^6/Q141</f>
        <v>263616.00000000006</v>
      </c>
      <c r="S141" s="19">
        <v>5.2723199999999997</v>
      </c>
      <c r="T141" s="41">
        <v>190</v>
      </c>
      <c r="U141" s="17">
        <f>V141*10^6/T141</f>
        <v>263615.99999999994</v>
      </c>
      <c r="V141" s="19">
        <v>50.087039999999995</v>
      </c>
      <c r="W141" s="41">
        <v>207.99999999999997</v>
      </c>
      <c r="X141" s="17">
        <f>Y141*10^6/W141</f>
        <v>278430</v>
      </c>
      <c r="Y141" s="19">
        <v>57.913439999999994</v>
      </c>
      <c r="Z141" s="41">
        <v>288.99999999999994</v>
      </c>
      <c r="AA141" s="17">
        <f>AB141*10^6/Z141</f>
        <v>283391.00000000006</v>
      </c>
      <c r="AB141" s="19">
        <v>81.899998999999994</v>
      </c>
      <c r="AC141" s="41">
        <v>257</v>
      </c>
      <c r="AD141" s="17">
        <f>AE141*10^6/AC141</f>
        <v>288182</v>
      </c>
      <c r="AE141" s="19">
        <v>74.062774000000005</v>
      </c>
      <c r="AF141" s="41">
        <v>461</v>
      </c>
      <c r="AG141" s="17">
        <f>AH141*10^6/AF141</f>
        <v>290000</v>
      </c>
      <c r="AH141" s="19">
        <v>133.69</v>
      </c>
      <c r="AI141" s="41">
        <v>664</v>
      </c>
      <c r="AJ141" s="17">
        <f>AK141*10^6/AI141</f>
        <v>289999.99999999994</v>
      </c>
      <c r="AK141" s="19">
        <v>192.55999999999997</v>
      </c>
      <c r="AL141" s="41">
        <v>1062</v>
      </c>
      <c r="AM141" s="17">
        <f>AN141*10^6/AL141</f>
        <v>290299.99999999994</v>
      </c>
      <c r="AN141" s="19">
        <v>308.29859999999996</v>
      </c>
      <c r="AO141" s="41">
        <v>947</v>
      </c>
      <c r="AP141" s="17">
        <f>AQ141*10^6/AO141</f>
        <v>290300</v>
      </c>
      <c r="AQ141" s="19">
        <v>274.91410000000002</v>
      </c>
      <c r="AR141" s="41">
        <v>821.40318302387277</v>
      </c>
      <c r="AS141" s="17">
        <f>AT141*10^6/AR141</f>
        <v>290300</v>
      </c>
      <c r="AT141" s="19">
        <v>238.45334403183028</v>
      </c>
      <c r="AU141" s="41">
        <v>109</v>
      </c>
      <c r="AV141" s="17">
        <v>263615.99999999994</v>
      </c>
      <c r="AW141" s="19">
        <v>28.734143999999997</v>
      </c>
      <c r="AX141" s="41">
        <v>84.999999999999986</v>
      </c>
      <c r="AY141" s="17">
        <v>263616.00000000006</v>
      </c>
      <c r="AZ141" s="19">
        <v>22.407360000000001</v>
      </c>
      <c r="BA141" s="41">
        <v>89</v>
      </c>
      <c r="BB141" s="17">
        <v>263616</v>
      </c>
      <c r="BC141" s="19">
        <v>23.461824</v>
      </c>
      <c r="BD141" s="41">
        <v>19.999999999999996</v>
      </c>
      <c r="BE141" s="17">
        <v>263616.00000000006</v>
      </c>
      <c r="BF141" s="19">
        <v>5.2723199999999997</v>
      </c>
      <c r="BG141" s="41">
        <v>190</v>
      </c>
      <c r="BH141" s="17">
        <v>263615.99999999994</v>
      </c>
      <c r="BI141" s="19">
        <v>50.087039999999995</v>
      </c>
      <c r="BJ141" s="41">
        <v>207.99999999999997</v>
      </c>
      <c r="BK141" s="17">
        <v>278430</v>
      </c>
      <c r="BL141" s="19">
        <v>57.913439999999994</v>
      </c>
      <c r="BM141" s="41">
        <v>288.99999999999994</v>
      </c>
      <c r="BN141" s="17">
        <v>283391.00000000006</v>
      </c>
      <c r="BO141" s="19">
        <v>81.899998999999994</v>
      </c>
      <c r="BP141" s="41">
        <v>257</v>
      </c>
      <c r="BQ141" s="17">
        <v>288182</v>
      </c>
      <c r="BR141" s="19">
        <v>74.062774000000005</v>
      </c>
      <c r="BS141" s="41">
        <v>461</v>
      </c>
      <c r="BT141" s="17">
        <v>290000</v>
      </c>
      <c r="BU141" s="19">
        <v>133.69</v>
      </c>
      <c r="BV141" s="41">
        <v>664</v>
      </c>
      <c r="BW141" s="17">
        <v>289999.99999999994</v>
      </c>
      <c r="BX141" s="19">
        <v>192.55999999999997</v>
      </c>
      <c r="BY141" s="41">
        <v>1062</v>
      </c>
      <c r="BZ141" s="17">
        <v>290299.99999999994</v>
      </c>
      <c r="CA141" s="19">
        <v>308.29859999999996</v>
      </c>
      <c r="CB141" s="41">
        <v>949</v>
      </c>
      <c r="CC141" s="17">
        <v>290299.99999999994</v>
      </c>
      <c r="CD141" s="19">
        <v>275.49469999999997</v>
      </c>
      <c r="CE141" s="41">
        <v>879.99999999999989</v>
      </c>
      <c r="CF141" s="17">
        <v>290300.00000000006</v>
      </c>
      <c r="CG141" s="19">
        <v>255.464</v>
      </c>
      <c r="CH141" s="41">
        <v>785</v>
      </c>
      <c r="CI141" s="17">
        <v>310299.99999999994</v>
      </c>
      <c r="CJ141" s="19">
        <v>243.58549999999997</v>
      </c>
      <c r="CK141" s="41">
        <v>973.47319347319342</v>
      </c>
      <c r="CL141" s="17">
        <v>310300.00000000006</v>
      </c>
      <c r="CM141" s="19">
        <v>302.06873193473194</v>
      </c>
    </row>
    <row r="142" spans="1:91" ht="18" customHeight="1">
      <c r="B142" s="2"/>
      <c r="F142" s="4"/>
      <c r="H142" s="42"/>
      <c r="I142" s="17"/>
      <c r="J142" s="15"/>
      <c r="K142" s="42"/>
      <c r="L142" s="17"/>
      <c r="M142" s="15"/>
      <c r="N142" s="42"/>
      <c r="O142" s="17"/>
      <c r="P142" s="15"/>
      <c r="Q142" s="42"/>
      <c r="R142" s="17"/>
      <c r="S142" s="15"/>
      <c r="T142" s="42"/>
      <c r="U142" s="17"/>
      <c r="V142" s="15"/>
      <c r="W142" s="42"/>
      <c r="X142" s="17"/>
      <c r="Y142" s="15"/>
      <c r="Z142" s="42"/>
      <c r="AA142" s="17"/>
      <c r="AB142" s="15"/>
      <c r="AC142" s="42"/>
      <c r="AD142" s="17"/>
      <c r="AE142" s="15"/>
      <c r="AF142" s="42"/>
      <c r="AG142" s="17"/>
      <c r="AH142" s="15"/>
      <c r="AI142" s="42"/>
      <c r="AJ142" s="17"/>
      <c r="AK142" s="15"/>
      <c r="AL142" s="42"/>
      <c r="AM142" s="17"/>
      <c r="AN142" s="15"/>
      <c r="AO142" s="42"/>
      <c r="AP142" s="17"/>
      <c r="AQ142" s="15"/>
      <c r="AR142" s="42"/>
      <c r="AS142" s="17"/>
      <c r="AT142" s="15"/>
      <c r="AU142" s="42"/>
      <c r="AV142" s="17"/>
      <c r="AW142" s="15"/>
      <c r="AX142" s="42"/>
      <c r="AY142" s="17"/>
      <c r="AZ142" s="15"/>
      <c r="BA142" s="42"/>
      <c r="BB142" s="17"/>
      <c r="BC142" s="15"/>
      <c r="BD142" s="42"/>
      <c r="BE142" s="17"/>
      <c r="BF142" s="15"/>
      <c r="BG142" s="42"/>
      <c r="BH142" s="17"/>
      <c r="BI142" s="15"/>
      <c r="BJ142" s="42"/>
      <c r="BK142" s="17"/>
      <c r="BL142" s="15"/>
      <c r="BM142" s="42"/>
      <c r="BN142" s="17"/>
      <c r="BO142" s="15"/>
      <c r="BP142" s="42"/>
      <c r="BQ142" s="17"/>
      <c r="BR142" s="15"/>
      <c r="BS142" s="42"/>
      <c r="BT142" s="17"/>
      <c r="BU142" s="15"/>
      <c r="BV142" s="42"/>
      <c r="BW142" s="17"/>
      <c r="BX142" s="15"/>
      <c r="BY142" s="42"/>
      <c r="BZ142" s="17"/>
      <c r="CA142" s="15"/>
      <c r="CB142" s="42"/>
      <c r="CC142" s="17"/>
      <c r="CD142" s="15"/>
      <c r="CE142" s="42"/>
      <c r="CF142" s="17"/>
      <c r="CG142" s="15"/>
      <c r="CH142" s="42"/>
      <c r="CI142" s="17"/>
      <c r="CJ142" s="15"/>
      <c r="CK142" s="42"/>
      <c r="CL142" s="17"/>
      <c r="CM142" s="15"/>
    </row>
    <row r="143" spans="1:91" ht="18" customHeight="1">
      <c r="B143" s="25" t="s">
        <v>144</v>
      </c>
      <c r="F143" s="4"/>
      <c r="H143" s="22"/>
      <c r="J143" s="10"/>
      <c r="K143" s="22"/>
      <c r="M143" s="10"/>
      <c r="N143" s="22"/>
      <c r="P143" s="10"/>
      <c r="Q143" s="22"/>
      <c r="S143" s="10"/>
      <c r="T143" s="22"/>
      <c r="V143" s="10"/>
      <c r="W143" s="22"/>
      <c r="Y143" s="10"/>
      <c r="Z143" s="22"/>
      <c r="AB143" s="10"/>
      <c r="AC143" s="22"/>
      <c r="AE143" s="10"/>
      <c r="AF143" s="22"/>
      <c r="AH143" s="10"/>
      <c r="AI143" s="22"/>
      <c r="AK143" s="10"/>
      <c r="AL143" s="22"/>
      <c r="AN143" s="10"/>
      <c r="AO143" s="22"/>
      <c r="AQ143" s="10"/>
      <c r="AR143" s="22"/>
      <c r="AT143" s="10"/>
      <c r="AU143" s="22"/>
      <c r="AW143" s="10"/>
      <c r="AX143" s="22"/>
      <c r="AZ143" s="10"/>
      <c r="BA143" s="22"/>
      <c r="BC143" s="10"/>
      <c r="BD143" s="22"/>
      <c r="BF143" s="10"/>
      <c r="BG143" s="22"/>
      <c r="BI143" s="10"/>
      <c r="BJ143" s="22"/>
      <c r="BL143" s="10"/>
      <c r="BM143" s="22"/>
      <c r="BO143" s="10"/>
      <c r="BP143" s="22"/>
      <c r="BR143" s="10"/>
      <c r="BS143" s="22"/>
      <c r="BU143" s="10"/>
      <c r="BV143" s="22"/>
      <c r="BX143" s="10"/>
      <c r="BY143" s="22"/>
      <c r="CA143" s="10"/>
      <c r="CB143" s="22"/>
      <c r="CD143" s="10"/>
      <c r="CE143" s="22"/>
      <c r="CG143" s="10"/>
      <c r="CH143" s="22"/>
      <c r="CJ143" s="10"/>
      <c r="CK143" s="22"/>
      <c r="CM143" s="10"/>
    </row>
    <row r="144" spans="1:91" ht="18" customHeight="1">
      <c r="B144" s="2" t="s">
        <v>145</v>
      </c>
      <c r="C144" s="1">
        <v>8</v>
      </c>
      <c r="D144" s="1" t="s">
        <v>7</v>
      </c>
      <c r="E144" s="30" t="s">
        <v>11</v>
      </c>
      <c r="F144" s="4" t="s">
        <v>140</v>
      </c>
      <c r="G144" s="1" t="s">
        <v>54</v>
      </c>
      <c r="H144" s="22"/>
      <c r="J144" s="10"/>
      <c r="K144" s="22"/>
      <c r="M144" s="10"/>
      <c r="N144" s="22"/>
      <c r="P144" s="10"/>
      <c r="Q144" s="22"/>
      <c r="S144" s="10"/>
      <c r="T144" s="22"/>
      <c r="V144" s="10"/>
      <c r="W144" s="22"/>
      <c r="Y144" s="10"/>
      <c r="Z144" s="22"/>
      <c r="AB144" s="10"/>
      <c r="AC144" s="22"/>
      <c r="AE144" s="10"/>
      <c r="AF144" s="22"/>
      <c r="AH144" s="10"/>
      <c r="AI144" s="22"/>
      <c r="AK144" s="10"/>
      <c r="AL144" s="22"/>
      <c r="AN144" s="10"/>
      <c r="AO144" s="22"/>
      <c r="AQ144" s="10"/>
      <c r="AR144" s="22"/>
      <c r="AT144" s="10"/>
      <c r="AU144" s="41">
        <v>0</v>
      </c>
      <c r="AV144" s="17" t="e">
        <v>#DIV/0!</v>
      </c>
      <c r="AW144" s="19">
        <v>0</v>
      </c>
      <c r="AX144" s="41">
        <v>4</v>
      </c>
      <c r="AY144" s="17">
        <v>399999.99999999988</v>
      </c>
      <c r="AZ144" s="19">
        <v>1.5999999999999996</v>
      </c>
      <c r="BA144" s="41">
        <v>2</v>
      </c>
      <c r="BB144" s="17">
        <v>399999.99999999988</v>
      </c>
      <c r="BC144" s="19">
        <v>0.79999999999999982</v>
      </c>
      <c r="BD144" s="41">
        <v>4</v>
      </c>
      <c r="BE144" s="17">
        <v>399999.99999999988</v>
      </c>
      <c r="BF144" s="19">
        <v>1.5999999999999996</v>
      </c>
      <c r="BG144" s="41">
        <v>0</v>
      </c>
      <c r="BH144" s="17" t="e">
        <v>#DIV/0!</v>
      </c>
      <c r="BI144" s="19">
        <v>0</v>
      </c>
      <c r="BJ144" s="41">
        <v>0</v>
      </c>
      <c r="BK144" s="17" t="e">
        <v>#DIV/0!</v>
      </c>
      <c r="BL144" s="19">
        <v>0</v>
      </c>
      <c r="BM144" s="41">
        <v>22</v>
      </c>
      <c r="BN144" s="17">
        <v>400000</v>
      </c>
      <c r="BO144" s="19">
        <v>8.8000000000000007</v>
      </c>
      <c r="BP144" s="41">
        <v>25</v>
      </c>
      <c r="BQ144" s="17">
        <v>400000</v>
      </c>
      <c r="BR144" s="19">
        <v>10</v>
      </c>
      <c r="BS144" s="41">
        <v>17.000000000000004</v>
      </c>
      <c r="BT144" s="17">
        <v>400000</v>
      </c>
      <c r="BU144" s="19">
        <v>6.8000000000000016</v>
      </c>
      <c r="BV144" s="41">
        <v>5.0000000000000018</v>
      </c>
      <c r="BW144" s="17">
        <v>399999.99999999994</v>
      </c>
      <c r="BX144" s="19">
        <v>2.0000000000000004</v>
      </c>
      <c r="BY144" s="41">
        <v>9.0000000000000018</v>
      </c>
      <c r="BZ144" s="17">
        <v>400000</v>
      </c>
      <c r="CA144" s="19">
        <v>3.600000000000001</v>
      </c>
      <c r="CB144" s="41">
        <v>63.000000000000021</v>
      </c>
      <c r="CC144" s="17">
        <v>400000.00000000006</v>
      </c>
      <c r="CD144" s="19">
        <v>25.20000000000001</v>
      </c>
      <c r="CE144" s="41">
        <v>25</v>
      </c>
      <c r="CF144" s="17">
        <v>400000</v>
      </c>
      <c r="CG144" s="19">
        <v>10</v>
      </c>
      <c r="CH144" s="41">
        <v>54</v>
      </c>
      <c r="CI144" s="17">
        <v>400000</v>
      </c>
      <c r="CJ144" s="19">
        <v>21.6</v>
      </c>
      <c r="CK144" s="41">
        <v>59.72727272727272</v>
      </c>
      <c r="CL144" s="17">
        <v>400000</v>
      </c>
      <c r="CM144" s="19">
        <v>23.890909090909087</v>
      </c>
    </row>
    <row r="145" spans="1:91" ht="18" customHeight="1">
      <c r="B145" s="2" t="s">
        <v>146</v>
      </c>
      <c r="C145" s="1">
        <v>8</v>
      </c>
      <c r="D145" s="1" t="s">
        <v>7</v>
      </c>
      <c r="E145" s="30" t="s">
        <v>11</v>
      </c>
      <c r="F145" s="4" t="s">
        <v>140</v>
      </c>
      <c r="G145" s="1" t="s">
        <v>54</v>
      </c>
      <c r="H145" s="41">
        <v>4</v>
      </c>
      <c r="I145" s="17">
        <f>J145*10^6/H145</f>
        <v>263615.99999999994</v>
      </c>
      <c r="J145" s="19">
        <v>1.0544639999999998</v>
      </c>
      <c r="K145" s="41">
        <v>3</v>
      </c>
      <c r="L145" s="17">
        <f>M145*10^6/K145</f>
        <v>263616</v>
      </c>
      <c r="M145" s="19">
        <v>0.790848</v>
      </c>
      <c r="N145" s="41">
        <v>1</v>
      </c>
      <c r="O145" s="17">
        <f>P145*10^6/N145</f>
        <v>263615.99999999994</v>
      </c>
      <c r="P145" s="19">
        <v>0.26361599999999996</v>
      </c>
      <c r="Q145" s="41">
        <v>0</v>
      </c>
      <c r="R145" s="17" t="e">
        <f>S145*10^6/Q145</f>
        <v>#DIV/0!</v>
      </c>
      <c r="S145" s="19">
        <v>0</v>
      </c>
      <c r="T145" s="41">
        <v>5</v>
      </c>
      <c r="U145" s="17">
        <f>V145*10^6/T145</f>
        <v>263616</v>
      </c>
      <c r="V145" s="19">
        <v>1.3180799999999999</v>
      </c>
      <c r="W145" s="41">
        <v>30</v>
      </c>
      <c r="X145" s="17">
        <f>Y145*10^6/W145</f>
        <v>278430</v>
      </c>
      <c r="Y145" s="19">
        <v>8.3529</v>
      </c>
      <c r="Z145" s="41">
        <v>32</v>
      </c>
      <c r="AA145" s="17">
        <f>AB145*10^6/Z145</f>
        <v>283391</v>
      </c>
      <c r="AB145" s="19">
        <v>9.0685120000000001</v>
      </c>
      <c r="AC145" s="41">
        <v>57</v>
      </c>
      <c r="AD145" s="17">
        <f>AE145*10^6/AC145</f>
        <v>288182</v>
      </c>
      <c r="AE145" s="19">
        <v>16.426373999999999</v>
      </c>
      <c r="AF145" s="41">
        <v>130</v>
      </c>
      <c r="AG145" s="17">
        <f>AH145*10^6/AF145</f>
        <v>290000</v>
      </c>
      <c r="AH145" s="19">
        <v>37.700000000000003</v>
      </c>
      <c r="AI145" s="41">
        <v>364</v>
      </c>
      <c r="AJ145" s="17">
        <f>AK145*10^6/AI145</f>
        <v>290000</v>
      </c>
      <c r="AK145" s="19">
        <v>105.56</v>
      </c>
      <c r="AL145" s="41">
        <v>661</v>
      </c>
      <c r="AM145" s="17">
        <f>AN145*10^6/AL145</f>
        <v>290300.00000000006</v>
      </c>
      <c r="AN145" s="19">
        <v>191.88830000000002</v>
      </c>
      <c r="AO145" s="41">
        <v>623</v>
      </c>
      <c r="AP145" s="17">
        <f>AQ145*10^6/AO145</f>
        <v>290300</v>
      </c>
      <c r="AQ145" s="19">
        <v>180.8569</v>
      </c>
      <c r="AR145" s="41">
        <v>540.37400530503976</v>
      </c>
      <c r="AS145" s="17">
        <f>AT145*10^6/AR145</f>
        <v>290300</v>
      </c>
      <c r="AT145" s="19">
        <v>156.87057374005306</v>
      </c>
      <c r="AU145" s="41">
        <v>4</v>
      </c>
      <c r="AV145" s="17">
        <v>263615.99999999994</v>
      </c>
      <c r="AW145" s="19">
        <v>1.0544639999999998</v>
      </c>
      <c r="AX145" s="41">
        <v>3</v>
      </c>
      <c r="AY145" s="17">
        <v>263616</v>
      </c>
      <c r="AZ145" s="19">
        <v>0.790848</v>
      </c>
      <c r="BA145" s="41">
        <v>1</v>
      </c>
      <c r="BB145" s="17">
        <v>263615.99999999994</v>
      </c>
      <c r="BC145" s="19">
        <v>0.26361599999999996</v>
      </c>
      <c r="BD145" s="41">
        <v>0</v>
      </c>
      <c r="BE145" s="17" t="e">
        <v>#DIV/0!</v>
      </c>
      <c r="BF145" s="19">
        <v>0</v>
      </c>
      <c r="BG145" s="41">
        <v>5</v>
      </c>
      <c r="BH145" s="17">
        <v>263616</v>
      </c>
      <c r="BI145" s="19">
        <v>1.3180799999999999</v>
      </c>
      <c r="BJ145" s="41">
        <v>30</v>
      </c>
      <c r="BK145" s="17">
        <v>278430</v>
      </c>
      <c r="BL145" s="19">
        <v>8.3529</v>
      </c>
      <c r="BM145" s="41">
        <v>32</v>
      </c>
      <c r="BN145" s="17">
        <v>283391</v>
      </c>
      <c r="BO145" s="19">
        <v>9.0685120000000001</v>
      </c>
      <c r="BP145" s="41">
        <v>57</v>
      </c>
      <c r="BQ145" s="17">
        <v>288182</v>
      </c>
      <c r="BR145" s="19">
        <v>16.426373999999999</v>
      </c>
      <c r="BS145" s="41">
        <v>130</v>
      </c>
      <c r="BT145" s="17">
        <v>290000</v>
      </c>
      <c r="BU145" s="19">
        <v>37.700000000000003</v>
      </c>
      <c r="BV145" s="41">
        <v>364</v>
      </c>
      <c r="BW145" s="17">
        <v>290000</v>
      </c>
      <c r="BX145" s="19">
        <v>105.56</v>
      </c>
      <c r="BY145" s="41">
        <v>661</v>
      </c>
      <c r="BZ145" s="17">
        <v>290300.00000000006</v>
      </c>
      <c r="CA145" s="19">
        <v>191.88830000000002</v>
      </c>
      <c r="CB145" s="41">
        <v>623</v>
      </c>
      <c r="CC145" s="17">
        <v>290300</v>
      </c>
      <c r="CD145" s="19">
        <v>180.8569</v>
      </c>
      <c r="CE145" s="41">
        <v>494</v>
      </c>
      <c r="CF145" s="17">
        <v>290300.00000000006</v>
      </c>
      <c r="CG145" s="19">
        <v>143.40820000000002</v>
      </c>
      <c r="CH145" s="41">
        <v>415</v>
      </c>
      <c r="CI145" s="17">
        <v>310299.99999999994</v>
      </c>
      <c r="CJ145" s="19">
        <v>128.77449999999999</v>
      </c>
      <c r="CK145" s="41">
        <v>514.63869463869457</v>
      </c>
      <c r="CL145" s="17">
        <v>310300</v>
      </c>
      <c r="CM145" s="19">
        <v>159.69238694638693</v>
      </c>
    </row>
    <row r="146" spans="1:91" ht="18" customHeight="1" collapsed="1">
      <c r="A146" s="11"/>
      <c r="B146" s="20"/>
      <c r="H146" s="22"/>
      <c r="J146" s="10"/>
      <c r="K146" s="22"/>
      <c r="M146" s="10"/>
      <c r="N146" s="22"/>
      <c r="P146" s="10"/>
      <c r="Q146" s="22"/>
      <c r="S146" s="10"/>
      <c r="T146" s="22"/>
      <c r="V146" s="10"/>
      <c r="W146" s="22"/>
      <c r="Y146" s="10"/>
      <c r="Z146" s="22"/>
      <c r="AB146" s="10"/>
      <c r="AC146" s="22"/>
      <c r="AE146" s="10"/>
      <c r="AF146" s="22"/>
      <c r="AH146" s="10"/>
      <c r="AI146" s="22"/>
      <c r="AK146" s="10"/>
      <c r="AL146" s="22"/>
      <c r="AN146" s="10"/>
      <c r="AO146" s="22"/>
      <c r="AQ146" s="10"/>
      <c r="AR146" s="22"/>
      <c r="AT146" s="10"/>
      <c r="AU146" s="22"/>
      <c r="AW146" s="10"/>
      <c r="AX146" s="22"/>
      <c r="AZ146" s="10"/>
      <c r="BA146" s="22"/>
      <c r="BC146" s="10"/>
      <c r="BD146" s="22"/>
      <c r="BF146" s="10"/>
      <c r="BG146" s="22"/>
      <c r="BI146" s="10"/>
      <c r="BJ146" s="22"/>
      <c r="BL146" s="10"/>
      <c r="BM146" s="22"/>
      <c r="BO146" s="10"/>
      <c r="BP146" s="22"/>
      <c r="BR146" s="10"/>
      <c r="BS146" s="22"/>
      <c r="BU146" s="10"/>
      <c r="BV146" s="22"/>
      <c r="BX146" s="10"/>
      <c r="BY146" s="22"/>
      <c r="CA146" s="10"/>
      <c r="CB146" s="22"/>
      <c r="CD146" s="10"/>
      <c r="CE146" s="22"/>
      <c r="CG146" s="10"/>
      <c r="CH146" s="22"/>
      <c r="CJ146" s="10"/>
      <c r="CK146" s="22"/>
      <c r="CM146" s="10"/>
    </row>
    <row r="147" spans="1:91" ht="18" customHeight="1">
      <c r="B147" s="25" t="s">
        <v>147</v>
      </c>
      <c r="H147" s="22"/>
      <c r="J147" s="10"/>
      <c r="K147" s="22"/>
      <c r="M147" s="10"/>
      <c r="N147" s="22"/>
      <c r="P147" s="10"/>
      <c r="Q147" s="22"/>
      <c r="S147" s="10"/>
      <c r="T147" s="22"/>
      <c r="V147" s="10"/>
      <c r="W147" s="22"/>
      <c r="Y147" s="10"/>
      <c r="Z147" s="22"/>
      <c r="AB147" s="10"/>
      <c r="AC147" s="22"/>
      <c r="AE147" s="10"/>
      <c r="AF147" s="22"/>
      <c r="AH147" s="10"/>
      <c r="AI147" s="22"/>
      <c r="AK147" s="10"/>
      <c r="AL147" s="22"/>
      <c r="AN147" s="10"/>
      <c r="AO147" s="22"/>
      <c r="AQ147" s="10"/>
      <c r="AR147" s="22"/>
      <c r="AT147" s="10"/>
      <c r="AU147" s="22"/>
      <c r="AW147" s="10"/>
      <c r="AX147" s="22"/>
      <c r="AZ147" s="10"/>
      <c r="BA147" s="22"/>
      <c r="BC147" s="10"/>
      <c r="BD147" s="22"/>
      <c r="BF147" s="10"/>
      <c r="BG147" s="22"/>
      <c r="BI147" s="10"/>
      <c r="BJ147" s="22"/>
      <c r="BL147" s="10"/>
      <c r="BM147" s="22"/>
      <c r="BO147" s="10"/>
      <c r="BP147" s="22"/>
      <c r="BR147" s="10"/>
      <c r="BS147" s="22"/>
      <c r="BU147" s="10"/>
      <c r="BV147" s="22"/>
      <c r="BX147" s="10"/>
      <c r="BY147" s="22"/>
      <c r="CA147" s="10"/>
      <c r="CB147" s="22"/>
      <c r="CD147" s="10"/>
      <c r="CE147" s="22"/>
      <c r="CG147" s="10"/>
      <c r="CH147" s="22"/>
      <c r="CJ147" s="10"/>
      <c r="CK147" s="22"/>
      <c r="CM147" s="10"/>
    </row>
    <row r="148" spans="1:91" ht="18" customHeight="1">
      <c r="B148" s="2" t="s">
        <v>148</v>
      </c>
      <c r="C148" s="1">
        <v>5</v>
      </c>
      <c r="D148" s="1" t="s">
        <v>7</v>
      </c>
      <c r="E148" s="49" t="s">
        <v>13</v>
      </c>
      <c r="F148" s="4" t="s">
        <v>140</v>
      </c>
      <c r="G148" s="1" t="s">
        <v>141</v>
      </c>
      <c r="H148" s="41">
        <v>1725</v>
      </c>
      <c r="I148" s="17">
        <f>J148*10^6/H148</f>
        <v>250000</v>
      </c>
      <c r="J148" s="19">
        <v>431.25</v>
      </c>
      <c r="K148" s="41">
        <v>1765</v>
      </c>
      <c r="L148" s="17">
        <f>M148*10^6/K148</f>
        <v>250000</v>
      </c>
      <c r="M148" s="19">
        <v>441.25</v>
      </c>
      <c r="N148" s="41">
        <v>1997</v>
      </c>
      <c r="O148" s="17">
        <f>P148*10^6/N148</f>
        <v>250000</v>
      </c>
      <c r="P148" s="19">
        <v>499.25</v>
      </c>
      <c r="Q148" s="41">
        <v>1574</v>
      </c>
      <c r="R148" s="17">
        <f>S148*10^6/Q148</f>
        <v>250000</v>
      </c>
      <c r="S148" s="19">
        <v>393.5</v>
      </c>
      <c r="T148" s="41">
        <v>1862</v>
      </c>
      <c r="U148" s="17">
        <f>V148*10^6/T148</f>
        <v>250000</v>
      </c>
      <c r="V148" s="19">
        <v>465.5</v>
      </c>
      <c r="W148" s="41">
        <v>1470</v>
      </c>
      <c r="X148" s="17">
        <f>Y148*10^6/W148</f>
        <v>250000</v>
      </c>
      <c r="Y148" s="19">
        <v>367.5</v>
      </c>
      <c r="Z148" s="41">
        <v>1318</v>
      </c>
      <c r="AA148" s="17">
        <f>AB148*10^6/Z148</f>
        <v>250000</v>
      </c>
      <c r="AB148" s="19">
        <v>329.5</v>
      </c>
      <c r="AC148" s="41">
        <v>1363</v>
      </c>
      <c r="AD148" s="17">
        <f>AE148*10^6/AC148</f>
        <v>250000</v>
      </c>
      <c r="AE148" s="19">
        <v>340.75</v>
      </c>
      <c r="AF148" s="41">
        <v>1161</v>
      </c>
      <c r="AG148" s="17">
        <f>AH148*10^6/AF148</f>
        <v>250000</v>
      </c>
      <c r="AH148" s="19">
        <v>290.25</v>
      </c>
      <c r="AI148" s="41">
        <v>1010</v>
      </c>
      <c r="AJ148" s="17">
        <f>AK148*10^6/AI148</f>
        <v>250000</v>
      </c>
      <c r="AK148" s="19">
        <v>252.5</v>
      </c>
      <c r="AL148" s="41">
        <v>536</v>
      </c>
      <c r="AM148" s="17">
        <f>AN148*10^6/AL148</f>
        <v>250000</v>
      </c>
      <c r="AN148" s="19">
        <v>134</v>
      </c>
      <c r="AO148" s="41">
        <v>233</v>
      </c>
      <c r="AP148" s="17">
        <f>AQ148*10^6/AO148</f>
        <v>250000</v>
      </c>
      <c r="AQ148" s="19">
        <v>58.25</v>
      </c>
      <c r="AR148" s="41">
        <v>230.56748695003728</v>
      </c>
      <c r="AS148" s="17">
        <f>AT148*10^6/AR148</f>
        <v>250000</v>
      </c>
      <c r="AT148" s="19">
        <v>57.641871737509319</v>
      </c>
      <c r="AU148" s="41">
        <v>705</v>
      </c>
      <c r="AV148" s="17">
        <v>1251420.2127659572</v>
      </c>
      <c r="AW148" s="19">
        <v>882.25124999999991</v>
      </c>
      <c r="AX148" s="41">
        <v>664</v>
      </c>
      <c r="AY148" s="17">
        <v>1359501.8825301202</v>
      </c>
      <c r="AZ148" s="19">
        <v>902.70924999999988</v>
      </c>
      <c r="BA148" s="41">
        <v>750</v>
      </c>
      <c r="BB148" s="17">
        <v>1361820.8666666667</v>
      </c>
      <c r="BC148" s="19">
        <v>1021.36565</v>
      </c>
      <c r="BD148" s="41">
        <v>604</v>
      </c>
      <c r="BE148" s="17">
        <v>1332818.3774834436</v>
      </c>
      <c r="BF148" s="19">
        <v>805.02229999999986</v>
      </c>
      <c r="BG148" s="41">
        <v>878</v>
      </c>
      <c r="BH148" s="17">
        <v>1084646.8109339408</v>
      </c>
      <c r="BI148" s="19">
        <v>952.31989999999996</v>
      </c>
      <c r="BJ148" s="41">
        <v>646</v>
      </c>
      <c r="BK148" s="17">
        <v>1141386.73374613</v>
      </c>
      <c r="BL148" s="19">
        <v>737.33582999999999</v>
      </c>
      <c r="BM148" s="41">
        <v>469</v>
      </c>
      <c r="BN148" s="17">
        <v>1421841.5385927507</v>
      </c>
      <c r="BO148" s="19">
        <v>666.84368159999997</v>
      </c>
      <c r="BP148" s="41">
        <v>575</v>
      </c>
      <c r="BQ148" s="17">
        <v>1209664.6333913044</v>
      </c>
      <c r="BR148" s="19">
        <v>695.55716419999999</v>
      </c>
      <c r="BS148" s="41">
        <v>230</v>
      </c>
      <c r="BT148" s="17">
        <v>2597992.9199999995</v>
      </c>
      <c r="BU148" s="19">
        <v>597.53837159999989</v>
      </c>
      <c r="BV148" s="41">
        <v>282</v>
      </c>
      <c r="BW148" s="17">
        <v>1858965.1702127657</v>
      </c>
      <c r="BX148" s="19">
        <v>524.22817799999996</v>
      </c>
      <c r="BY148" s="41">
        <v>99</v>
      </c>
      <c r="BZ148" s="17">
        <v>2833761.6161616161</v>
      </c>
      <c r="CA148" s="19">
        <v>280.54239999999999</v>
      </c>
      <c r="CB148" s="41">
        <v>33</v>
      </c>
      <c r="CC148" s="17">
        <v>3695521.2121212115</v>
      </c>
      <c r="CD148" s="19">
        <v>121.95219999999999</v>
      </c>
      <c r="CE148" s="41">
        <v>55.094420600858371</v>
      </c>
      <c r="CF148" s="17">
        <v>3695521.2121212115</v>
      </c>
      <c r="CG148" s="19">
        <v>203.60259999999997</v>
      </c>
      <c r="CH148" s="41">
        <v>56.369098712446352</v>
      </c>
      <c r="CI148" s="17">
        <v>3833909.0909090904</v>
      </c>
      <c r="CJ148" s="19">
        <v>216.11399999999998</v>
      </c>
      <c r="CK148" s="41">
        <v>56.369098712446352</v>
      </c>
      <c r="CL148" s="17">
        <v>4065651.2098717829</v>
      </c>
      <c r="CM148" s="19">
        <v>229.17709437963947</v>
      </c>
    </row>
    <row r="149" spans="1:91" ht="18" customHeight="1">
      <c r="B149" s="2" t="s">
        <v>149</v>
      </c>
      <c r="C149" s="1">
        <v>8</v>
      </c>
      <c r="D149" s="1" t="s">
        <v>5</v>
      </c>
      <c r="E149" s="49" t="s">
        <v>13</v>
      </c>
      <c r="F149" s="4" t="s">
        <v>140</v>
      </c>
      <c r="G149" s="1" t="s">
        <v>54</v>
      </c>
      <c r="H149" s="41">
        <v>5174</v>
      </c>
      <c r="I149" s="17">
        <f>J149*10^6/H149</f>
        <v>250000</v>
      </c>
      <c r="J149" s="19">
        <v>1293.5</v>
      </c>
      <c r="K149" s="41">
        <v>4507</v>
      </c>
      <c r="L149" s="17">
        <f>M149*10^6/K149</f>
        <v>250000</v>
      </c>
      <c r="M149" s="19">
        <v>1126.75</v>
      </c>
      <c r="N149" s="41">
        <v>5053</v>
      </c>
      <c r="O149" s="17">
        <f>P149*10^6/N149</f>
        <v>250000</v>
      </c>
      <c r="P149" s="19">
        <v>1263.25</v>
      </c>
      <c r="Q149" s="41">
        <v>4599</v>
      </c>
      <c r="R149" s="17">
        <f>S149*10^6/Q149</f>
        <v>250000</v>
      </c>
      <c r="S149" s="19">
        <v>1149.75</v>
      </c>
      <c r="T149" s="41">
        <v>5856</v>
      </c>
      <c r="U149" s="17">
        <f>V149*10^6/T149</f>
        <v>250000</v>
      </c>
      <c r="V149" s="19">
        <v>1464</v>
      </c>
      <c r="W149" s="41">
        <v>5230</v>
      </c>
      <c r="X149" s="17">
        <f>Y149*10^6/W149</f>
        <v>250000</v>
      </c>
      <c r="Y149" s="19">
        <v>1307.5</v>
      </c>
      <c r="Z149" s="41">
        <v>4836</v>
      </c>
      <c r="AA149" s="17">
        <f>AB149*10^6/Z149</f>
        <v>250000</v>
      </c>
      <c r="AB149" s="19">
        <v>1209</v>
      </c>
      <c r="AC149" s="41">
        <v>4698</v>
      </c>
      <c r="AD149" s="17">
        <f>AE149*10^6/AC149</f>
        <v>250000</v>
      </c>
      <c r="AE149" s="19">
        <v>1174.5</v>
      </c>
      <c r="AF149" s="41">
        <v>5010</v>
      </c>
      <c r="AG149" s="17">
        <f>AH149*10^6/AF149</f>
        <v>250000</v>
      </c>
      <c r="AH149" s="19">
        <v>1252.5</v>
      </c>
      <c r="AI149" s="41">
        <v>4179</v>
      </c>
      <c r="AJ149" s="17">
        <f>AK149*10^6/AI149</f>
        <v>250000</v>
      </c>
      <c r="AK149" s="19">
        <v>1044.75</v>
      </c>
      <c r="AL149" s="41">
        <v>4324</v>
      </c>
      <c r="AM149" s="17">
        <f>AN149*10^6/AL149</f>
        <v>250000</v>
      </c>
      <c r="AN149" s="19">
        <v>1081</v>
      </c>
      <c r="AO149" s="41">
        <v>3595</v>
      </c>
      <c r="AP149" s="17">
        <f>AQ149*10^6/AO149</f>
        <v>250000</v>
      </c>
      <c r="AQ149" s="19">
        <v>898.75</v>
      </c>
      <c r="AR149" s="41">
        <v>3557.4683072334083</v>
      </c>
      <c r="AS149" s="17">
        <f>AT149*10^6/AR149</f>
        <v>250000</v>
      </c>
      <c r="AT149" s="19">
        <v>889.36707680835207</v>
      </c>
      <c r="AU149" s="41">
        <v>1020</v>
      </c>
      <c r="AV149" s="17">
        <v>1268137.2549019607</v>
      </c>
      <c r="AW149" s="19">
        <v>1293.5</v>
      </c>
      <c r="AX149" s="41">
        <v>1101</v>
      </c>
      <c r="AY149" s="17">
        <v>1023387.8292461399</v>
      </c>
      <c r="AZ149" s="19">
        <v>1126.75</v>
      </c>
      <c r="BA149" s="41">
        <v>1247</v>
      </c>
      <c r="BB149" s="17">
        <v>1013031.2750601444</v>
      </c>
      <c r="BC149" s="19">
        <v>1263.25</v>
      </c>
      <c r="BD149" s="41">
        <v>970</v>
      </c>
      <c r="BE149" s="17">
        <v>1185309.2783505155</v>
      </c>
      <c r="BF149" s="19">
        <v>1149.75</v>
      </c>
      <c r="BG149" s="41">
        <v>984</v>
      </c>
      <c r="BH149" s="17">
        <v>1487804.8780487804</v>
      </c>
      <c r="BI149" s="19">
        <v>1464</v>
      </c>
      <c r="BJ149" s="41">
        <v>824</v>
      </c>
      <c r="BK149" s="17">
        <v>1586771.8446601941</v>
      </c>
      <c r="BL149" s="19">
        <v>1307.5</v>
      </c>
      <c r="BM149" s="41">
        <v>849</v>
      </c>
      <c r="BN149" s="17">
        <v>1424028.2685512367</v>
      </c>
      <c r="BO149" s="19">
        <v>1209</v>
      </c>
      <c r="BP149" s="41">
        <v>788</v>
      </c>
      <c r="BQ149" s="17">
        <v>1490482.2335025384</v>
      </c>
      <c r="BR149" s="19">
        <v>1174.5000000000002</v>
      </c>
      <c r="BS149" s="41">
        <v>931</v>
      </c>
      <c r="BT149" s="17">
        <v>1345327.6047261013</v>
      </c>
      <c r="BU149" s="19">
        <v>1252.5000000000002</v>
      </c>
      <c r="BV149" s="41">
        <v>728</v>
      </c>
      <c r="BW149" s="17">
        <v>1435096.1538461542</v>
      </c>
      <c r="BX149" s="19">
        <v>1044.7500000000002</v>
      </c>
      <c r="BY149" s="41">
        <v>437</v>
      </c>
      <c r="BZ149" s="17">
        <v>2473684.2105263169</v>
      </c>
      <c r="CA149" s="19">
        <v>1081.0000000000005</v>
      </c>
      <c r="CB149" s="41">
        <v>200</v>
      </c>
      <c r="CC149" s="17">
        <v>4493750.0000000009</v>
      </c>
      <c r="CD149" s="19">
        <v>898.75000000000023</v>
      </c>
      <c r="CE149" s="41">
        <v>333.90557939914163</v>
      </c>
      <c r="CF149" s="17">
        <v>2870571.9794344474</v>
      </c>
      <c r="CG149" s="19">
        <v>958.5</v>
      </c>
      <c r="CH149" s="41">
        <v>341.63090128755363</v>
      </c>
      <c r="CI149" s="17">
        <v>3197163.9447236182</v>
      </c>
      <c r="CJ149" s="19">
        <v>1092.25</v>
      </c>
      <c r="CK149" s="41">
        <v>365.68816533845501</v>
      </c>
      <c r="CL149" s="17">
        <v>3167374.7848718981</v>
      </c>
      <c r="CM149" s="19">
        <v>1158.2714740190879</v>
      </c>
    </row>
    <row r="150" spans="1:91" ht="18" customHeight="1">
      <c r="B150" s="2"/>
      <c r="E150" s="50"/>
      <c r="F150" s="4"/>
      <c r="H150" s="22"/>
      <c r="J150" s="15"/>
      <c r="K150" s="22"/>
      <c r="M150" s="15"/>
      <c r="N150" s="22"/>
      <c r="P150" s="15"/>
      <c r="Q150" s="22"/>
      <c r="S150" s="15"/>
      <c r="T150" s="22"/>
      <c r="V150" s="15"/>
      <c r="W150" s="22"/>
      <c r="Y150" s="15"/>
      <c r="Z150" s="22"/>
      <c r="AB150" s="15"/>
      <c r="AC150" s="22"/>
      <c r="AE150" s="15"/>
      <c r="AF150" s="22"/>
      <c r="AH150" s="15"/>
      <c r="AI150" s="22"/>
      <c r="AK150" s="15"/>
      <c r="AL150" s="22"/>
      <c r="AN150" s="15"/>
      <c r="AO150" s="22"/>
      <c r="AQ150" s="15"/>
      <c r="AR150" s="22"/>
      <c r="AT150" s="15"/>
      <c r="AU150" s="22"/>
      <c r="AW150" s="15"/>
      <c r="AX150" s="22"/>
      <c r="AZ150" s="15"/>
      <c r="BA150" s="22"/>
      <c r="BC150" s="15"/>
      <c r="BD150" s="22"/>
      <c r="BF150" s="15"/>
      <c r="BG150" s="22"/>
      <c r="BI150" s="15"/>
      <c r="BJ150" s="22"/>
      <c r="BL150" s="15"/>
      <c r="BM150" s="22"/>
      <c r="BO150" s="15"/>
      <c r="BP150" s="22"/>
      <c r="BR150" s="15"/>
      <c r="BS150" s="22"/>
      <c r="BU150" s="15"/>
      <c r="BV150" s="22"/>
      <c r="BX150" s="15"/>
      <c r="BY150" s="22"/>
      <c r="CA150" s="15"/>
      <c r="CB150" s="22"/>
      <c r="CD150" s="15"/>
      <c r="CE150" s="22"/>
      <c r="CG150" s="15"/>
      <c r="CH150" s="22"/>
      <c r="CJ150" s="15"/>
      <c r="CK150" s="22"/>
      <c r="CM150" s="15"/>
    </row>
    <row r="151" spans="1:91" ht="18" customHeight="1">
      <c r="B151" s="45" t="s">
        <v>150</v>
      </c>
      <c r="C151" s="46"/>
      <c r="D151" s="46"/>
      <c r="E151" s="46"/>
      <c r="F151" s="46"/>
      <c r="G151" s="46"/>
      <c r="H151" s="22"/>
      <c r="J151" s="44">
        <f>J148+SUM(J139:J141)+SUM(J136:J136)</f>
        <v>1387.2644667705101</v>
      </c>
      <c r="K151" s="22"/>
      <c r="M151" s="44">
        <f t="shared" ref="M151" si="66">M148+SUM(M139:M141)+SUM(M136:M136)</f>
        <v>2268.2986384363121</v>
      </c>
      <c r="N151" s="22"/>
      <c r="P151" s="44">
        <f t="shared" ref="P151" si="67">P148+SUM(P139:P141)+SUM(P136:P136)</f>
        <v>1957.0919595441451</v>
      </c>
      <c r="Q151" s="22"/>
      <c r="S151" s="44">
        <f t="shared" ref="S151" si="68">S148+SUM(S139:S141)+SUM(S136:S136)</f>
        <v>1855.6499441265812</v>
      </c>
      <c r="T151" s="22"/>
      <c r="V151" s="44">
        <f t="shared" ref="V151" si="69">V148+SUM(V139:V141)+SUM(V136:V136)</f>
        <v>2080.8421444122177</v>
      </c>
      <c r="W151" s="22"/>
      <c r="Y151" s="44">
        <f t="shared" ref="Y151" si="70">Y148+SUM(Y139:Y141)+SUM(Y136:Y136)</f>
        <v>1875.6576760025134</v>
      </c>
      <c r="Z151" s="22"/>
      <c r="AB151" s="44">
        <f t="shared" ref="AB151" si="71">AB148+SUM(AB139:AB141)+SUM(AB136:AB136)</f>
        <v>1549.4305057708627</v>
      </c>
      <c r="AC151" s="22"/>
      <c r="AE151" s="44">
        <f t="shared" ref="AE151" si="72">AE148+SUM(AE139:AE141)+SUM(AE136:AE136)</f>
        <v>1551.427094289603</v>
      </c>
      <c r="AF151" s="22"/>
      <c r="AH151" s="44">
        <f t="shared" ref="AH151" si="73">AH148+SUM(AH139:AH141)+SUM(AH136:AH136)</f>
        <v>1927.2601014180505</v>
      </c>
      <c r="AI151" s="22"/>
      <c r="AK151" s="44">
        <f t="shared" ref="AK151" si="74">AK148+SUM(AK139:AK141)+SUM(AK136:AK136)</f>
        <v>1786.7005872499999</v>
      </c>
      <c r="AL151" s="22"/>
      <c r="AN151" s="44">
        <f t="shared" ref="AN151" si="75">AN148+SUM(AN139:AN141)+SUM(AN136:AN136)</f>
        <v>2664.6016</v>
      </c>
      <c r="AO151" s="22"/>
      <c r="AQ151" s="44">
        <f t="shared" ref="AQ151" si="76">AQ148+SUM(AQ139:AQ141)+SUM(AQ136:AQ136)</f>
        <v>1938.9680999999998</v>
      </c>
      <c r="AR151" s="22"/>
      <c r="AT151" s="44">
        <f t="shared" ref="AT151" si="77">AT148+SUM(AT139:AT141)+SUM(AT136:AT136)</f>
        <v>2918.6672078662268</v>
      </c>
      <c r="AU151" s="22"/>
      <c r="AW151" s="44">
        <v>2521.7198579999999</v>
      </c>
      <c r="AX151" s="22"/>
      <c r="AZ151" s="44">
        <v>3797.8267192176891</v>
      </c>
      <c r="BA151" s="22"/>
      <c r="BC151" s="44">
        <v>3931.7763157172708</v>
      </c>
      <c r="BD151" s="22"/>
      <c r="BF151" s="44">
        <v>3733.7189772967336</v>
      </c>
      <c r="BG151" s="22"/>
      <c r="BI151" s="44">
        <v>4032.9801244122177</v>
      </c>
      <c r="BJ151" s="22"/>
      <c r="BL151" s="44">
        <v>3561.3464060025135</v>
      </c>
      <c r="BM151" s="22"/>
      <c r="BO151" s="44">
        <v>3113.6426993708628</v>
      </c>
      <c r="BP151" s="22"/>
      <c r="BR151" s="44">
        <v>3107.1606324896029</v>
      </c>
      <c r="BS151" s="22"/>
      <c r="BU151" s="44">
        <v>3531.5484730180506</v>
      </c>
      <c r="BV151" s="22"/>
      <c r="BX151" s="44">
        <v>3210.7387652500001</v>
      </c>
      <c r="BY151" s="22"/>
      <c r="CA151" s="44">
        <v>4087.6323000000002</v>
      </c>
      <c r="CB151" s="22"/>
      <c r="CD151" s="44">
        <v>3013.0191400000003</v>
      </c>
      <c r="CE151" s="22"/>
      <c r="CG151" s="44">
        <v>3330.9171585547974</v>
      </c>
      <c r="CH151" s="22"/>
      <c r="CJ151" s="44">
        <v>3879.0044940189432</v>
      </c>
      <c r="CK151" s="22"/>
      <c r="CM151" s="44">
        <v>4054.454423723033</v>
      </c>
    </row>
    <row r="152" spans="1:91" ht="18" customHeight="1">
      <c r="B152" s="25"/>
      <c r="H152" s="22"/>
      <c r="J152" s="15"/>
      <c r="K152" s="22"/>
      <c r="M152" s="15"/>
      <c r="N152" s="22"/>
      <c r="P152" s="15"/>
      <c r="Q152" s="22"/>
      <c r="S152" s="15"/>
      <c r="T152" s="22"/>
      <c r="V152" s="15"/>
      <c r="W152" s="22"/>
      <c r="Y152" s="15"/>
      <c r="Z152" s="22"/>
      <c r="AB152" s="15"/>
      <c r="AC152" s="22"/>
      <c r="AE152" s="15"/>
      <c r="AF152" s="22"/>
      <c r="AH152" s="15"/>
      <c r="AI152" s="22"/>
      <c r="AK152" s="15"/>
      <c r="AL152" s="22"/>
      <c r="AN152" s="15"/>
      <c r="AO152" s="22"/>
      <c r="AQ152" s="15"/>
      <c r="AR152" s="22"/>
      <c r="AT152" s="15"/>
      <c r="AU152" s="22"/>
      <c r="AW152" s="15"/>
      <c r="AX152" s="22"/>
      <c r="AZ152" s="15"/>
      <c r="BA152" s="22"/>
      <c r="BC152" s="15"/>
      <c r="BD152" s="22"/>
      <c r="BF152" s="15"/>
      <c r="BG152" s="22"/>
      <c r="BI152" s="15"/>
      <c r="BJ152" s="22"/>
      <c r="BL152" s="15"/>
      <c r="BM152" s="22"/>
      <c r="BO152" s="15"/>
      <c r="BP152" s="22"/>
      <c r="BR152" s="15"/>
      <c r="BS152" s="22"/>
      <c r="BU152" s="15"/>
      <c r="BV152" s="22"/>
      <c r="BX152" s="15"/>
      <c r="BY152" s="22"/>
      <c r="CA152" s="15"/>
      <c r="CB152" s="22"/>
      <c r="CD152" s="15"/>
      <c r="CE152" s="22"/>
      <c r="CG152" s="15"/>
      <c r="CH152" s="22"/>
      <c r="CJ152" s="15"/>
      <c r="CK152" s="22"/>
      <c r="CM152" s="15"/>
    </row>
    <row r="153" spans="1:91" ht="18" customHeight="1">
      <c r="B153" s="45" t="s">
        <v>151</v>
      </c>
      <c r="C153" s="46"/>
      <c r="D153" s="46"/>
      <c r="E153" s="46"/>
      <c r="F153" s="46"/>
      <c r="G153" s="46"/>
      <c r="H153" s="22"/>
      <c r="J153" s="44">
        <f>J151+J133</f>
        <v>4093.2644667705099</v>
      </c>
      <c r="K153" s="22"/>
      <c r="M153" s="44">
        <f t="shared" ref="M153" si="78">M151+M133</f>
        <v>5544.2986384363121</v>
      </c>
      <c r="N153" s="22"/>
      <c r="P153" s="44">
        <f t="shared" ref="P153" si="79">P151+P133</f>
        <v>5469.0919595441446</v>
      </c>
      <c r="Q153" s="22"/>
      <c r="S153" s="44">
        <f t="shared" ref="S153" si="80">S151+S133</f>
        <v>5184.6499441265814</v>
      </c>
      <c r="T153" s="22"/>
      <c r="V153" s="44">
        <f t="shared" ref="V153" si="81">V151+V133</f>
        <v>5576.8421444122177</v>
      </c>
      <c r="W153" s="22"/>
      <c r="Y153" s="44">
        <f t="shared" ref="Y153" si="82">Y151+Y133</f>
        <v>6447.6576760025137</v>
      </c>
      <c r="Z153" s="22"/>
      <c r="AB153" s="44">
        <f t="shared" ref="AB153" si="83">AB151+AB133</f>
        <v>7182.4305057708625</v>
      </c>
      <c r="AC153" s="22"/>
      <c r="AE153" s="44">
        <f t="shared" ref="AE153" si="84">AE151+AE133</f>
        <v>7937.4270942896028</v>
      </c>
      <c r="AF153" s="22"/>
      <c r="AH153" s="44">
        <f t="shared" ref="AH153" si="85">AH151+AH133</f>
        <v>9072.2601014180509</v>
      </c>
      <c r="AI153" s="22"/>
      <c r="AK153" s="44">
        <f t="shared" ref="AK153" si="86">AK151+AK133</f>
        <v>8416.7005872499994</v>
      </c>
      <c r="AL153" s="22"/>
      <c r="AN153" s="44">
        <f t="shared" ref="AN153" si="87">AN151+AN133</f>
        <v>9729.6016</v>
      </c>
      <c r="AO153" s="22"/>
      <c r="AQ153" s="44">
        <f t="shared" ref="AQ153" si="88">AQ151+AQ133</f>
        <v>9846.5265065139156</v>
      </c>
      <c r="AR153" s="22"/>
      <c r="AT153" s="44">
        <f t="shared" ref="AT153" si="89">AT151+AT133</f>
        <v>11485.083207000118</v>
      </c>
      <c r="AU153" s="22"/>
      <c r="AW153" s="44">
        <v>5229.7198580000004</v>
      </c>
      <c r="AX153" s="22"/>
      <c r="AZ153" s="44">
        <v>7033.8267192176891</v>
      </c>
      <c r="BA153" s="22"/>
      <c r="BC153" s="44">
        <v>7409.7763157172703</v>
      </c>
      <c r="BD153" s="22"/>
      <c r="BF153" s="44">
        <v>7040.718977296734</v>
      </c>
      <c r="BG153" s="22"/>
      <c r="BI153" s="44">
        <v>7620.9801244122173</v>
      </c>
      <c r="BJ153" s="22"/>
      <c r="BL153" s="44">
        <v>7741.3464060025135</v>
      </c>
      <c r="BM153" s="22"/>
      <c r="BO153" s="44">
        <v>8729.6426993708628</v>
      </c>
      <c r="BP153" s="22"/>
      <c r="BR153" s="44">
        <v>9170.160632489602</v>
      </c>
      <c r="BS153" s="22"/>
      <c r="BU153" s="44">
        <v>10687.548473018051</v>
      </c>
      <c r="BV153" s="22"/>
      <c r="BX153" s="44">
        <v>10024.73876525</v>
      </c>
      <c r="BY153" s="22"/>
      <c r="CA153" s="44">
        <v>10809.161816469939</v>
      </c>
      <c r="CB153" s="22"/>
      <c r="CD153" s="44">
        <v>10251.05047652467</v>
      </c>
      <c r="CE153" s="22"/>
      <c r="CG153" s="44">
        <v>11529.639355329826</v>
      </c>
      <c r="CH153" s="22"/>
      <c r="CJ153" s="44">
        <v>12757.771835764353</v>
      </c>
      <c r="CK153" s="22"/>
      <c r="CM153" s="44">
        <v>12326.271701347854</v>
      </c>
    </row>
    <row r="154" spans="1:91" ht="18" customHeight="1">
      <c r="B154" s="25"/>
      <c r="H154" s="22"/>
      <c r="J154" s="15"/>
      <c r="K154" s="22"/>
      <c r="M154" s="15"/>
      <c r="N154" s="22"/>
      <c r="P154" s="15"/>
      <c r="Q154" s="22"/>
      <c r="S154" s="15"/>
      <c r="T154" s="22"/>
      <c r="V154" s="15"/>
      <c r="W154" s="22"/>
      <c r="Y154" s="15"/>
      <c r="Z154" s="22"/>
      <c r="AB154" s="15"/>
      <c r="AC154" s="22"/>
      <c r="AE154" s="15"/>
      <c r="AF154" s="22"/>
      <c r="AH154" s="15"/>
      <c r="AI154" s="22"/>
      <c r="AK154" s="15"/>
      <c r="AL154" s="22"/>
      <c r="AN154" s="15"/>
      <c r="AO154" s="22"/>
      <c r="AQ154" s="15"/>
      <c r="AR154" s="22"/>
      <c r="AT154" s="15"/>
      <c r="AU154" s="22"/>
      <c r="AW154" s="15"/>
      <c r="AX154" s="22"/>
      <c r="AZ154" s="15"/>
      <c r="BA154" s="22"/>
      <c r="BC154" s="15"/>
      <c r="BD154" s="22"/>
      <c r="BF154" s="15"/>
      <c r="BG154" s="22"/>
      <c r="BI154" s="15"/>
      <c r="BJ154" s="22"/>
      <c r="BL154" s="15"/>
      <c r="BM154" s="22"/>
      <c r="BO154" s="15"/>
      <c r="BP154" s="22"/>
      <c r="BR154" s="15"/>
      <c r="BS154" s="22"/>
      <c r="BU154" s="15"/>
      <c r="BV154" s="22"/>
      <c r="BX154" s="15"/>
      <c r="BY154" s="22"/>
      <c r="CA154" s="15"/>
      <c r="CB154" s="22"/>
      <c r="CD154" s="15"/>
      <c r="CE154" s="22"/>
      <c r="CG154" s="15"/>
      <c r="CH154" s="22"/>
      <c r="CJ154" s="15"/>
      <c r="CK154" s="22"/>
      <c r="CM154" s="15"/>
    </row>
    <row r="155" spans="1:91" ht="18" customHeight="1">
      <c r="B155" s="22"/>
      <c r="H155" s="22"/>
      <c r="J155" s="10"/>
      <c r="K155" s="22"/>
      <c r="M155" s="10"/>
      <c r="N155" s="22"/>
      <c r="P155" s="10"/>
      <c r="Q155" s="22"/>
      <c r="S155" s="10"/>
      <c r="T155" s="22"/>
      <c r="V155" s="10"/>
      <c r="W155" s="22"/>
      <c r="Y155" s="10"/>
      <c r="Z155" s="22"/>
      <c r="AB155" s="10"/>
      <c r="AC155" s="22"/>
      <c r="AE155" s="10"/>
      <c r="AF155" s="22"/>
      <c r="AH155" s="10"/>
      <c r="AI155" s="22"/>
      <c r="AK155" s="10"/>
      <c r="AL155" s="22"/>
      <c r="AN155" s="10"/>
      <c r="AO155" s="22"/>
      <c r="AQ155" s="10"/>
      <c r="AR155" s="22"/>
      <c r="AT155" s="10"/>
      <c r="AU155" s="22"/>
      <c r="AW155" s="10"/>
      <c r="AX155" s="22"/>
      <c r="AZ155" s="10"/>
      <c r="BA155" s="22"/>
      <c r="BC155" s="10"/>
      <c r="BD155" s="22"/>
      <c r="BF155" s="10"/>
      <c r="BG155" s="22"/>
      <c r="BI155" s="10"/>
      <c r="BJ155" s="22"/>
      <c r="BL155" s="10"/>
      <c r="BM155" s="22"/>
      <c r="BO155" s="10"/>
      <c r="BP155" s="22"/>
      <c r="BR155" s="10"/>
      <c r="BS155" s="22"/>
      <c r="BU155" s="10"/>
      <c r="BV155" s="22"/>
      <c r="BX155" s="10"/>
      <c r="BY155" s="22"/>
      <c r="CA155" s="10"/>
      <c r="CB155" s="22"/>
      <c r="CD155" s="10"/>
      <c r="CE155" s="22"/>
      <c r="CG155" s="10"/>
      <c r="CH155" s="22"/>
      <c r="CJ155" s="10"/>
      <c r="CK155" s="22"/>
      <c r="CM155" s="10"/>
    </row>
    <row r="156" spans="1:91" ht="18" customHeight="1">
      <c r="A156" s="11"/>
      <c r="B156" s="20" t="s">
        <v>152</v>
      </c>
      <c r="H156" s="22"/>
      <c r="J156" s="10"/>
      <c r="K156" s="22"/>
      <c r="M156" s="10"/>
      <c r="N156" s="22"/>
      <c r="P156" s="10"/>
      <c r="Q156" s="22"/>
      <c r="S156" s="10"/>
      <c r="T156" s="22"/>
      <c r="V156" s="10"/>
      <c r="W156" s="22"/>
      <c r="Y156" s="10"/>
      <c r="Z156" s="22"/>
      <c r="AB156" s="10"/>
      <c r="AC156" s="22"/>
      <c r="AE156" s="10"/>
      <c r="AF156" s="22"/>
      <c r="AH156" s="10"/>
      <c r="AI156" s="22"/>
      <c r="AK156" s="10"/>
      <c r="AL156" s="22"/>
      <c r="AN156" s="10"/>
      <c r="AO156" s="22"/>
      <c r="AQ156" s="10"/>
      <c r="AR156" s="22"/>
      <c r="AT156" s="10"/>
      <c r="AU156" s="22"/>
      <c r="AW156" s="10"/>
      <c r="AX156" s="22"/>
      <c r="AZ156" s="10"/>
      <c r="BA156" s="22"/>
      <c r="BC156" s="10"/>
      <c r="BD156" s="22"/>
      <c r="BF156" s="10"/>
      <c r="BG156" s="22"/>
      <c r="BI156" s="10"/>
      <c r="BJ156" s="22"/>
      <c r="BL156" s="10"/>
      <c r="BM156" s="22"/>
      <c r="BO156" s="10"/>
      <c r="BP156" s="22"/>
      <c r="BR156" s="10"/>
      <c r="BS156" s="22"/>
      <c r="BU156" s="10"/>
      <c r="BV156" s="22"/>
      <c r="BX156" s="10"/>
      <c r="BY156" s="22"/>
      <c r="CA156" s="10"/>
      <c r="CB156" s="22"/>
      <c r="CD156" s="10"/>
      <c r="CE156" s="22"/>
      <c r="CG156" s="10"/>
      <c r="CH156" s="22"/>
      <c r="CJ156" s="10"/>
      <c r="CK156" s="22"/>
      <c r="CM156" s="10"/>
    </row>
    <row r="157" spans="1:91" ht="18" customHeight="1">
      <c r="A157" s="11"/>
      <c r="B157" s="20"/>
      <c r="H157" s="22"/>
      <c r="J157" s="10"/>
      <c r="K157" s="22"/>
      <c r="M157" s="10"/>
      <c r="N157" s="22"/>
      <c r="P157" s="10"/>
      <c r="Q157" s="22"/>
      <c r="S157" s="10"/>
      <c r="T157" s="22"/>
      <c r="V157" s="10"/>
      <c r="W157" s="22"/>
      <c r="Y157" s="10"/>
      <c r="Z157" s="22"/>
      <c r="AB157" s="10"/>
      <c r="AC157" s="22"/>
      <c r="AE157" s="10"/>
      <c r="AF157" s="22"/>
      <c r="AH157" s="10"/>
      <c r="AI157" s="22"/>
      <c r="AK157" s="10"/>
      <c r="AL157" s="22"/>
      <c r="AN157" s="10"/>
      <c r="AO157" s="22"/>
      <c r="AQ157" s="10"/>
      <c r="AR157" s="22"/>
      <c r="AT157" s="10"/>
      <c r="AU157" s="22"/>
      <c r="AW157" s="10"/>
      <c r="AX157" s="22"/>
      <c r="AZ157" s="10"/>
      <c r="BA157" s="22"/>
      <c r="BC157" s="10"/>
      <c r="BD157" s="22"/>
      <c r="BF157" s="10"/>
      <c r="BG157" s="22"/>
      <c r="BI157" s="10"/>
      <c r="BJ157" s="22"/>
      <c r="BL157" s="10"/>
      <c r="BM157" s="22"/>
      <c r="BO157" s="10"/>
      <c r="BP157" s="22"/>
      <c r="BR157" s="10"/>
      <c r="BS157" s="22"/>
      <c r="BU157" s="10"/>
      <c r="BV157" s="22"/>
      <c r="BX157" s="10"/>
      <c r="BY157" s="22"/>
      <c r="CA157" s="10"/>
      <c r="CB157" s="22"/>
      <c r="CD157" s="10"/>
      <c r="CE157" s="22"/>
      <c r="CG157" s="10"/>
      <c r="CH157" s="22"/>
      <c r="CJ157" s="10"/>
      <c r="CK157" s="22"/>
      <c r="CM157" s="10"/>
    </row>
    <row r="158" spans="1:91" ht="18" customHeight="1">
      <c r="B158" s="25" t="s">
        <v>153</v>
      </c>
      <c r="H158" s="22"/>
      <c r="J158" s="10"/>
      <c r="K158" s="22"/>
      <c r="M158" s="10"/>
      <c r="N158" s="22"/>
      <c r="P158" s="10"/>
      <c r="Q158" s="22"/>
      <c r="S158" s="10"/>
      <c r="T158" s="22"/>
      <c r="V158" s="10"/>
      <c r="W158" s="22"/>
      <c r="Y158" s="10"/>
      <c r="Z158" s="22"/>
      <c r="AB158" s="10"/>
      <c r="AC158" s="22"/>
      <c r="AE158" s="10"/>
      <c r="AF158" s="22"/>
      <c r="AH158" s="10"/>
      <c r="AI158" s="22"/>
      <c r="AK158" s="10"/>
      <c r="AL158" s="22"/>
      <c r="AN158" s="10"/>
      <c r="AO158" s="22"/>
      <c r="AQ158" s="10"/>
      <c r="AR158" s="22"/>
      <c r="AT158" s="10"/>
      <c r="AU158" s="22"/>
      <c r="AW158" s="10"/>
      <c r="AX158" s="22"/>
      <c r="AZ158" s="10"/>
      <c r="BA158" s="22"/>
      <c r="BC158" s="10"/>
      <c r="BD158" s="22"/>
      <c r="BF158" s="10"/>
      <c r="BG158" s="22"/>
      <c r="BI158" s="10"/>
      <c r="BJ158" s="22"/>
      <c r="BL158" s="10"/>
      <c r="BM158" s="22"/>
      <c r="BO158" s="10"/>
      <c r="BP158" s="22"/>
      <c r="BR158" s="10"/>
      <c r="BS158" s="22"/>
      <c r="BU158" s="10"/>
      <c r="BV158" s="22"/>
      <c r="BX158" s="10"/>
      <c r="BY158" s="22"/>
      <c r="CA158" s="10"/>
      <c r="CB158" s="22"/>
      <c r="CD158" s="10"/>
      <c r="CE158" s="22"/>
      <c r="CG158" s="10"/>
      <c r="CH158" s="22"/>
      <c r="CJ158" s="10"/>
      <c r="CK158" s="22"/>
      <c r="CM158" s="10"/>
    </row>
    <row r="159" spans="1:91" ht="18" customHeight="1">
      <c r="B159" s="2" t="s">
        <v>154</v>
      </c>
      <c r="C159" s="1">
        <v>6</v>
      </c>
      <c r="D159" s="1" t="s">
        <v>5</v>
      </c>
      <c r="E159" s="30" t="s">
        <v>11</v>
      </c>
      <c r="F159" s="4" t="s">
        <v>155</v>
      </c>
      <c r="G159" s="1" t="s">
        <v>156</v>
      </c>
      <c r="H159" s="41">
        <v>14082.599999999999</v>
      </c>
      <c r="I159" s="17">
        <f>J159*10^6/H159</f>
        <v>675.00000000000011</v>
      </c>
      <c r="J159" s="19">
        <v>9.5057550000000006</v>
      </c>
      <c r="K159" s="41">
        <v>15882.599999999999</v>
      </c>
      <c r="L159" s="17">
        <f>M159*10^6/K159</f>
        <v>598.50118998148923</v>
      </c>
      <c r="M159" s="19">
        <v>9.5057550000000006</v>
      </c>
      <c r="N159" s="41">
        <v>17682.600000000002</v>
      </c>
      <c r="O159" s="17">
        <f>P159*10^6/N159</f>
        <v>2256.8940653523796</v>
      </c>
      <c r="P159" s="19">
        <v>39.907754999999995</v>
      </c>
      <c r="Q159" s="41">
        <v>17283.03</v>
      </c>
      <c r="R159" s="17">
        <f>S159*10^6/Q159</f>
        <v>2940.6275982857169</v>
      </c>
      <c r="S159" s="19">
        <v>50.822954999999993</v>
      </c>
      <c r="T159" s="41">
        <v>15683.189999999999</v>
      </c>
      <c r="U159" s="17">
        <f>V159*10^6/T159</f>
        <v>3142.8717626962366</v>
      </c>
      <c r="V159" s="19">
        <v>49.290254999999988</v>
      </c>
      <c r="W159" s="41">
        <v>39911.774149999997</v>
      </c>
      <c r="X159" s="17">
        <f>Y159*10^6/W159</f>
        <v>2138.9632901097184</v>
      </c>
      <c r="Y159" s="19">
        <v>85.369819750000005</v>
      </c>
      <c r="Z159" s="41">
        <v>46983.205849999998</v>
      </c>
      <c r="AA159" s="17">
        <f>AB159*10^6/Z159</f>
        <v>2014.3161484583966</v>
      </c>
      <c r="AB159" s="19">
        <v>94.639030250000005</v>
      </c>
      <c r="AC159" s="41">
        <v>52512</v>
      </c>
      <c r="AD159" s="17">
        <f>AE159*10^6/AC159</f>
        <v>1516.1723034734921</v>
      </c>
      <c r="AE159" s="19">
        <v>79.61724000000001</v>
      </c>
      <c r="AF159" s="41">
        <v>69738</v>
      </c>
      <c r="AG159" s="17">
        <f>AH159*10^6/AF159</f>
        <v>1424.3296337721188</v>
      </c>
      <c r="AH159" s="19">
        <v>99.329900000000009</v>
      </c>
      <c r="AI159" s="41">
        <v>225513.53999999998</v>
      </c>
      <c r="AJ159" s="17">
        <f>AK159*10^6/AI159</f>
        <v>717.06463339678669</v>
      </c>
      <c r="AK159" s="19">
        <v>161.7077838861116</v>
      </c>
      <c r="AL159" s="41">
        <v>372954</v>
      </c>
      <c r="AM159" s="17">
        <f>AN159*10^6/AL159</f>
        <v>1440.8589713318893</v>
      </c>
      <c r="AN159" s="19">
        <v>537.37411679411343</v>
      </c>
      <c r="AO159" s="41">
        <v>377201</v>
      </c>
      <c r="AP159" s="17">
        <f>AQ159*10^6/AO159</f>
        <v>1699.1491380236623</v>
      </c>
      <c r="AQ159" s="19">
        <v>640.92075401166346</v>
      </c>
      <c r="AR159" s="41">
        <v>673670.9867562654</v>
      </c>
      <c r="AS159" s="17">
        <f>AT159*10^6/AR159</f>
        <v>1696.7799751884006</v>
      </c>
      <c r="AT159" s="19">
        <v>1143.0714401934415</v>
      </c>
      <c r="AU159" s="41">
        <v>14082.599999999999</v>
      </c>
      <c r="AV159" s="17">
        <v>1453.3104682373994</v>
      </c>
      <c r="AW159" s="19">
        <v>20.466390000000001</v>
      </c>
      <c r="AX159" s="41">
        <v>15882.599999999999</v>
      </c>
      <c r="AY159" s="17">
        <v>2547.8408856260389</v>
      </c>
      <c r="AZ159" s="19">
        <v>40.466337650044125</v>
      </c>
      <c r="BA159" s="41">
        <v>17682.599999999999</v>
      </c>
      <c r="BB159" s="17">
        <v>3419.5358883924459</v>
      </c>
      <c r="BC159" s="19">
        <v>60.466285300088259</v>
      </c>
      <c r="BD159" s="41">
        <v>17283.03</v>
      </c>
      <c r="BE159" s="17">
        <v>4329.530652886262</v>
      </c>
      <c r="BF159" s="19">
        <v>74.827408159752849</v>
      </c>
      <c r="BG159" s="41">
        <v>15683.189999999999</v>
      </c>
      <c r="BH159" s="17">
        <v>5144.8889299025814</v>
      </c>
      <c r="BI159" s="19">
        <v>80.688270616558867</v>
      </c>
      <c r="BJ159" s="41">
        <v>39911.774150000005</v>
      </c>
      <c r="BK159" s="17">
        <v>3327.0623092768883</v>
      </c>
      <c r="BL159" s="19">
        <v>132.78895947083663</v>
      </c>
      <c r="BM159" s="41">
        <v>46983.205849999998</v>
      </c>
      <c r="BN159" s="17">
        <v>3159.5827550934982</v>
      </c>
      <c r="BO159" s="19">
        <v>148.44732698266796</v>
      </c>
      <c r="BP159" s="41">
        <v>52512</v>
      </c>
      <c r="BQ159" s="17">
        <v>2532.7354168562038</v>
      </c>
      <c r="BR159" s="19">
        <v>132.99900220995298</v>
      </c>
      <c r="BS159" s="41">
        <v>69738</v>
      </c>
      <c r="BT159" s="17">
        <v>2561.1456922577377</v>
      </c>
      <c r="BU159" s="19">
        <v>178.60917828667013</v>
      </c>
      <c r="BV159" s="41">
        <v>225513.54</v>
      </c>
      <c r="BW159" s="17">
        <v>1512.5090924110134</v>
      </c>
      <c r="BX159" s="19">
        <v>341.09127971179481</v>
      </c>
      <c r="BY159" s="41">
        <v>372954</v>
      </c>
      <c r="BZ159" s="17">
        <v>2601.0709147310949</v>
      </c>
      <c r="CA159" s="19">
        <v>970.07980193262074</v>
      </c>
      <c r="CB159" s="41">
        <v>377201</v>
      </c>
      <c r="CC159" s="17">
        <v>3215.8155973614912</v>
      </c>
      <c r="CD159" s="19">
        <v>1213.0088591403519</v>
      </c>
      <c r="CE159" s="41">
        <v>570208</v>
      </c>
      <c r="CF159" s="17">
        <v>3336.7899378239217</v>
      </c>
      <c r="CG159" s="19">
        <v>1902.6643168667028</v>
      </c>
      <c r="CH159" s="41">
        <v>514473</v>
      </c>
      <c r="CI159" s="17">
        <v>3638.147949628491</v>
      </c>
      <c r="CJ159" s="19">
        <v>1871.7288900892186</v>
      </c>
      <c r="CK159" s="41">
        <v>582002.1604158401</v>
      </c>
      <c r="CL159" s="17">
        <v>3131.8695767454633</v>
      </c>
      <c r="CM159" s="19">
        <v>1822.7548598065023</v>
      </c>
    </row>
    <row r="160" spans="1:91" ht="18" customHeight="1">
      <c r="B160" s="2" t="s">
        <v>157</v>
      </c>
      <c r="C160" s="1">
        <v>6</v>
      </c>
      <c r="D160" s="1" t="s">
        <v>5</v>
      </c>
      <c r="E160" s="30" t="s">
        <v>11</v>
      </c>
      <c r="F160" s="4" t="s">
        <v>158</v>
      </c>
      <c r="G160" s="1" t="s">
        <v>159</v>
      </c>
      <c r="H160" s="41">
        <v>19.999999999999993</v>
      </c>
      <c r="I160" s="17">
        <f>J160*10^6/H160</f>
        <v>785576.92307692347</v>
      </c>
      <c r="J160" s="19">
        <v>15.711538461538463</v>
      </c>
      <c r="K160" s="41">
        <v>147</v>
      </c>
      <c r="L160" s="17">
        <f>M160*10^6/K160</f>
        <v>758012.8205128205</v>
      </c>
      <c r="M160" s="19">
        <v>111.42788461538461</v>
      </c>
      <c r="N160" s="41">
        <v>36.25</v>
      </c>
      <c r="O160" s="17">
        <f>P160*10^6/N160</f>
        <v>751342.8381962867</v>
      </c>
      <c r="P160" s="19">
        <v>27.23617788461539</v>
      </c>
      <c r="Q160" s="41">
        <v>37.25</v>
      </c>
      <c r="R160" s="17">
        <f>S160*10^6/Q160</f>
        <v>764729.60764068097</v>
      </c>
      <c r="S160" s="19">
        <v>28.486177884615365</v>
      </c>
      <c r="T160" s="41">
        <v>37.25</v>
      </c>
      <c r="U160" s="17">
        <f>V160*10^6/T160</f>
        <v>764729.60764068167</v>
      </c>
      <c r="V160" s="19">
        <v>28.48617788461539</v>
      </c>
      <c r="W160" s="41">
        <v>41.25</v>
      </c>
      <c r="X160" s="17">
        <f>Y160*10^6/W160</f>
        <v>832998.25174825173</v>
      </c>
      <c r="Y160" s="19">
        <v>34.361177884615387</v>
      </c>
      <c r="Z160" s="41">
        <v>17</v>
      </c>
      <c r="AA160" s="17">
        <f>AB160*10^6/Z160</f>
        <v>1250000</v>
      </c>
      <c r="AB160" s="19">
        <v>21.25</v>
      </c>
      <c r="AC160" s="41">
        <v>33</v>
      </c>
      <c r="AD160" s="17">
        <f>AE160*10^6/AC160</f>
        <v>1250000</v>
      </c>
      <c r="AE160" s="19">
        <v>41.25</v>
      </c>
      <c r="AF160" s="41">
        <v>21</v>
      </c>
      <c r="AG160" s="17">
        <f>AH160*10^6/AF160</f>
        <v>1208333.3333333333</v>
      </c>
      <c r="AH160" s="19">
        <v>25.375</v>
      </c>
      <c r="AI160" s="41">
        <v>55.634615384615358</v>
      </c>
      <c r="AJ160" s="17">
        <f>AK160*10^6/AI160</f>
        <v>1250000.0000000007</v>
      </c>
      <c r="AK160" s="19">
        <v>69.543269230769226</v>
      </c>
      <c r="AL160" s="41">
        <v>128</v>
      </c>
      <c r="AM160" s="17">
        <f>AN160*10^6/AL160</f>
        <v>1243164.0625</v>
      </c>
      <c r="AN160" s="19">
        <v>159.125</v>
      </c>
      <c r="AO160" s="41">
        <v>111</v>
      </c>
      <c r="AP160" s="17">
        <f>AQ160*10^6/AO160</f>
        <v>1250000</v>
      </c>
      <c r="AQ160" s="19">
        <v>138.75</v>
      </c>
      <c r="AR160" s="41">
        <v>219.34294871794862</v>
      </c>
      <c r="AS160" s="17">
        <f>AT160*10^6/AR160</f>
        <v>977787.34290340077</v>
      </c>
      <c r="AT160" s="19">
        <v>214.47075901151987</v>
      </c>
      <c r="AU160" s="41">
        <v>19.999999999999993</v>
      </c>
      <c r="AV160" s="17">
        <v>785576.92307692347</v>
      </c>
      <c r="AW160" s="19">
        <v>15.711538461538463</v>
      </c>
      <c r="AX160" s="41">
        <v>144</v>
      </c>
      <c r="AY160" s="17">
        <v>753839.4764957265</v>
      </c>
      <c r="AZ160" s="19">
        <v>108.55288461538461</v>
      </c>
      <c r="BA160" s="41">
        <v>36.25</v>
      </c>
      <c r="BB160" s="17">
        <v>751342.8381962867</v>
      </c>
      <c r="BC160" s="19">
        <v>27.23617788461539</v>
      </c>
      <c r="BD160" s="41">
        <v>37.25</v>
      </c>
      <c r="BE160" s="17">
        <v>764729.60764068097</v>
      </c>
      <c r="BF160" s="19">
        <v>28.486177884615365</v>
      </c>
      <c r="BG160" s="41">
        <v>37.25</v>
      </c>
      <c r="BH160" s="17">
        <v>764729.60764068167</v>
      </c>
      <c r="BI160" s="19">
        <v>28.48617788461539</v>
      </c>
      <c r="BJ160" s="41">
        <v>41.25</v>
      </c>
      <c r="BK160" s="17">
        <v>832998.25174825173</v>
      </c>
      <c r="BL160" s="19">
        <v>34.361177884615387</v>
      </c>
      <c r="BM160" s="41">
        <v>17</v>
      </c>
      <c r="BN160" s="17">
        <v>1250000</v>
      </c>
      <c r="BO160" s="19">
        <v>21.25</v>
      </c>
      <c r="BP160" s="41">
        <v>33</v>
      </c>
      <c r="BQ160" s="17">
        <v>1250000</v>
      </c>
      <c r="BR160" s="19">
        <v>41.25</v>
      </c>
      <c r="BS160" s="41">
        <v>22</v>
      </c>
      <c r="BT160" s="17">
        <v>1210227.2727272727</v>
      </c>
      <c r="BU160" s="19">
        <v>26.625</v>
      </c>
      <c r="BV160" s="41">
        <v>55.634615384615358</v>
      </c>
      <c r="BW160" s="17">
        <v>1250000.0000000007</v>
      </c>
      <c r="BX160" s="19">
        <v>69.543269230769226</v>
      </c>
      <c r="BY160" s="41">
        <v>128</v>
      </c>
      <c r="BZ160" s="17">
        <v>1243164.0625</v>
      </c>
      <c r="CA160" s="19">
        <v>159.125</v>
      </c>
      <c r="CB160" s="41">
        <v>110</v>
      </c>
      <c r="CC160" s="17">
        <v>1250000</v>
      </c>
      <c r="CD160" s="19">
        <v>137.5</v>
      </c>
      <c r="CE160" s="41">
        <v>140.33856988082334</v>
      </c>
      <c r="CF160" s="17">
        <v>873453.87940591259</v>
      </c>
      <c r="CG160" s="19">
        <v>122.57926829268291</v>
      </c>
      <c r="CH160" s="41">
        <v>92.328006500541619</v>
      </c>
      <c r="CI160" s="17">
        <v>916337.97526094178</v>
      </c>
      <c r="CJ160" s="19">
        <v>84.603658536585371</v>
      </c>
      <c r="CK160" s="41">
        <v>124.08884073672823</v>
      </c>
      <c r="CL160" s="17">
        <v>916337.9752609405</v>
      </c>
      <c r="CM160" s="19">
        <v>113.70731707317086</v>
      </c>
    </row>
    <row r="161" spans="1:91" ht="18" customHeight="1">
      <c r="B161" s="2" t="s">
        <v>160</v>
      </c>
      <c r="C161" s="1">
        <v>6</v>
      </c>
      <c r="D161" s="1" t="s">
        <v>5</v>
      </c>
      <c r="E161" s="30" t="s">
        <v>11</v>
      </c>
      <c r="F161" s="4" t="s">
        <v>158</v>
      </c>
      <c r="G161" s="1" t="s">
        <v>161</v>
      </c>
      <c r="H161" s="41">
        <v>0</v>
      </c>
      <c r="I161" s="17"/>
      <c r="J161" s="19">
        <v>0</v>
      </c>
      <c r="K161" s="41">
        <v>0</v>
      </c>
      <c r="L161" s="17"/>
      <c r="M161" s="19">
        <v>0</v>
      </c>
      <c r="N161" s="41">
        <v>0</v>
      </c>
      <c r="O161" s="17"/>
      <c r="P161" s="19">
        <v>0</v>
      </c>
      <c r="Q161" s="41">
        <v>3</v>
      </c>
      <c r="R161" s="17"/>
      <c r="S161" s="19">
        <v>1.125</v>
      </c>
      <c r="T161" s="41">
        <v>4</v>
      </c>
      <c r="U161" s="17"/>
      <c r="V161" s="19">
        <v>1.8</v>
      </c>
      <c r="W161" s="41">
        <v>3</v>
      </c>
      <c r="X161" s="17"/>
      <c r="Y161" s="19">
        <v>1.7250000000000001</v>
      </c>
      <c r="Z161" s="41">
        <v>8</v>
      </c>
      <c r="AA161" s="17"/>
      <c r="AB161" s="19">
        <v>6.0250000000000004</v>
      </c>
      <c r="AC161" s="41">
        <v>6</v>
      </c>
      <c r="AD161" s="17"/>
      <c r="AE161" s="19">
        <v>6.9749999999999996</v>
      </c>
      <c r="AF161" s="41">
        <v>13</v>
      </c>
      <c r="AG161" s="17"/>
      <c r="AH161" s="19">
        <v>21.325000000000003</v>
      </c>
      <c r="AI161" s="41">
        <v>13</v>
      </c>
      <c r="AJ161" s="17"/>
      <c r="AK161" s="19">
        <v>5.4</v>
      </c>
      <c r="AL161" s="41">
        <v>10</v>
      </c>
      <c r="AM161" s="17"/>
      <c r="AN161" s="19">
        <v>10.725</v>
      </c>
      <c r="AO161" s="41">
        <v>7</v>
      </c>
      <c r="AP161" s="17"/>
      <c r="AQ161" s="19">
        <v>8.7350000000000012</v>
      </c>
      <c r="AR161" s="41">
        <v>3</v>
      </c>
      <c r="AS161" s="17"/>
      <c r="AT161" s="19">
        <v>8.3600000000000012</v>
      </c>
      <c r="AU161" s="41">
        <v>0</v>
      </c>
      <c r="AV161" s="17"/>
      <c r="AW161" s="19">
        <v>0</v>
      </c>
      <c r="AX161" s="41">
        <v>0</v>
      </c>
      <c r="AY161" s="17"/>
      <c r="AZ161" s="19">
        <v>0</v>
      </c>
      <c r="BA161" s="41">
        <v>0</v>
      </c>
      <c r="BB161" s="17"/>
      <c r="BC161" s="19">
        <v>0</v>
      </c>
      <c r="BD161" s="41">
        <v>3</v>
      </c>
      <c r="BE161" s="17">
        <v>375000</v>
      </c>
      <c r="BF161" s="19">
        <v>1.125</v>
      </c>
      <c r="BG161" s="41">
        <v>4</v>
      </c>
      <c r="BH161" s="17">
        <v>450000</v>
      </c>
      <c r="BI161" s="19">
        <v>1.8</v>
      </c>
      <c r="BJ161" s="41">
        <v>4</v>
      </c>
      <c r="BK161" s="17">
        <v>525000</v>
      </c>
      <c r="BL161" s="19">
        <v>2.1</v>
      </c>
      <c r="BM161" s="41">
        <v>7</v>
      </c>
      <c r="BN161" s="17">
        <v>764285.71428571432</v>
      </c>
      <c r="BO161" s="19">
        <v>5.35</v>
      </c>
      <c r="BP161" s="41">
        <v>7</v>
      </c>
      <c r="BQ161" s="17">
        <v>1039285.7142857143</v>
      </c>
      <c r="BR161" s="19">
        <v>7.2750000000000004</v>
      </c>
      <c r="BS161" s="41">
        <v>10</v>
      </c>
      <c r="BT161" s="17">
        <v>1014999.9999999998</v>
      </c>
      <c r="BU161" s="19">
        <v>10.149999999999999</v>
      </c>
      <c r="BV161" s="41">
        <v>9</v>
      </c>
      <c r="BW161" s="17">
        <v>441666.66666666669</v>
      </c>
      <c r="BX161" s="19">
        <v>3.9750000000000001</v>
      </c>
      <c r="BY161" s="41">
        <v>8</v>
      </c>
      <c r="BZ161" s="17">
        <v>981250</v>
      </c>
      <c r="CA161" s="19">
        <v>7.85</v>
      </c>
      <c r="CB161" s="41">
        <v>8</v>
      </c>
      <c r="CC161" s="17">
        <v>1366875</v>
      </c>
      <c r="CD161" s="19">
        <v>10.935</v>
      </c>
      <c r="CE161" s="41">
        <v>12</v>
      </c>
      <c r="CF161" s="17">
        <v>1727916.666666667</v>
      </c>
      <c r="CG161" s="19">
        <v>20.735000000000003</v>
      </c>
      <c r="CH161" s="41">
        <v>14</v>
      </c>
      <c r="CI161" s="17">
        <v>1571428.5714285716</v>
      </c>
      <c r="CJ161" s="19">
        <v>22.000000000000004</v>
      </c>
      <c r="CK161" s="41">
        <v>14</v>
      </c>
      <c r="CL161" s="17">
        <v>1571428.5714285716</v>
      </c>
      <c r="CM161" s="19">
        <v>22.000000000000004</v>
      </c>
    </row>
    <row r="162" spans="1:91" ht="18" customHeight="1">
      <c r="B162" s="22"/>
      <c r="H162" s="22"/>
      <c r="J162" s="10"/>
      <c r="K162" s="22"/>
      <c r="M162" s="10"/>
      <c r="N162" s="22"/>
      <c r="P162" s="10"/>
      <c r="Q162" s="22"/>
      <c r="S162" s="10"/>
      <c r="T162" s="22"/>
      <c r="V162" s="10"/>
      <c r="W162" s="22"/>
      <c r="Y162" s="10"/>
      <c r="Z162" s="22"/>
      <c r="AB162" s="10"/>
      <c r="AC162" s="22"/>
      <c r="AE162" s="10"/>
      <c r="AF162" s="22"/>
      <c r="AH162" s="10"/>
      <c r="AI162" s="22"/>
      <c r="AK162" s="10"/>
      <c r="AL162" s="22"/>
      <c r="AN162" s="10"/>
      <c r="AO162" s="22"/>
      <c r="AQ162" s="10"/>
      <c r="AR162" s="22"/>
      <c r="AT162" s="10"/>
      <c r="AU162" s="22"/>
      <c r="AW162" s="10"/>
      <c r="AX162" s="22"/>
      <c r="AZ162" s="10"/>
      <c r="BA162" s="22"/>
      <c r="BC162" s="10"/>
      <c r="BD162" s="22"/>
      <c r="BF162" s="10"/>
      <c r="BG162" s="22"/>
      <c r="BI162" s="10"/>
      <c r="BJ162" s="22"/>
      <c r="BL162" s="10"/>
      <c r="BM162" s="22"/>
      <c r="BO162" s="10"/>
      <c r="BP162" s="22"/>
      <c r="BR162" s="10"/>
      <c r="BS162" s="22"/>
      <c r="BU162" s="10"/>
      <c r="BV162" s="22"/>
      <c r="BX162" s="10"/>
      <c r="BY162" s="22"/>
      <c r="CA162" s="10"/>
      <c r="CB162" s="22"/>
      <c r="CD162" s="10"/>
      <c r="CE162" s="22"/>
      <c r="CG162" s="10"/>
      <c r="CH162" s="22"/>
      <c r="CJ162" s="10"/>
      <c r="CK162" s="22"/>
      <c r="CM162" s="10"/>
    </row>
    <row r="163" spans="1:91" ht="18" customHeight="1">
      <c r="B163" s="45" t="s">
        <v>153</v>
      </c>
      <c r="C163" s="46"/>
      <c r="D163" s="46"/>
      <c r="E163" s="46"/>
      <c r="F163" s="46"/>
      <c r="G163" s="46"/>
      <c r="H163" s="22"/>
      <c r="J163" s="44">
        <f t="shared" ref="J163:AT163" si="90">SUM(J159:J161)</f>
        <v>25.217293461538464</v>
      </c>
      <c r="K163" s="22"/>
      <c r="M163" s="44">
        <f t="shared" si="90"/>
        <v>120.93363961538461</v>
      </c>
      <c r="N163" s="22"/>
      <c r="P163" s="44">
        <f t="shared" si="90"/>
        <v>67.143932884615381</v>
      </c>
      <c r="Q163" s="22"/>
      <c r="S163" s="44">
        <f t="shared" si="90"/>
        <v>80.434132884615366</v>
      </c>
      <c r="T163" s="22"/>
      <c r="V163" s="44">
        <f t="shared" si="90"/>
        <v>79.576432884615372</v>
      </c>
      <c r="W163" s="22"/>
      <c r="Y163" s="44">
        <f t="shared" si="90"/>
        <v>121.45599763461539</v>
      </c>
      <c r="Z163" s="22"/>
      <c r="AB163" s="44">
        <f t="shared" si="90"/>
        <v>121.91403025000001</v>
      </c>
      <c r="AC163" s="22"/>
      <c r="AE163" s="44">
        <f t="shared" si="90"/>
        <v>127.84224</v>
      </c>
      <c r="AF163" s="22"/>
      <c r="AH163" s="44">
        <f t="shared" si="90"/>
        <v>146.0299</v>
      </c>
      <c r="AI163" s="22"/>
      <c r="AK163" s="44">
        <f t="shared" si="90"/>
        <v>236.65105311688083</v>
      </c>
      <c r="AL163" s="22"/>
      <c r="AN163" s="44">
        <f t="shared" si="90"/>
        <v>707.22411679411346</v>
      </c>
      <c r="AO163" s="22"/>
      <c r="AQ163" s="44">
        <f t="shared" si="90"/>
        <v>788.40575401166348</v>
      </c>
      <c r="AR163" s="22"/>
      <c r="AT163" s="44">
        <f t="shared" si="90"/>
        <v>1365.9021992049613</v>
      </c>
      <c r="AU163" s="22"/>
      <c r="AW163" s="44">
        <v>36.177928461538464</v>
      </c>
      <c r="AX163" s="22"/>
      <c r="AZ163" s="44">
        <v>149.01922226542874</v>
      </c>
      <c r="BA163" s="22"/>
      <c r="BC163" s="44">
        <v>87.702463184703646</v>
      </c>
      <c r="BD163" s="22"/>
      <c r="BF163" s="44">
        <v>104.43858604436821</v>
      </c>
      <c r="BG163" s="22"/>
      <c r="BI163" s="44">
        <v>110.97444850117425</v>
      </c>
      <c r="BJ163" s="22"/>
      <c r="BL163" s="44">
        <v>169.25013735545201</v>
      </c>
      <c r="BM163" s="22"/>
      <c r="BO163" s="44">
        <v>175.04732698266795</v>
      </c>
      <c r="BP163" s="22"/>
      <c r="BR163" s="44">
        <v>181.52400220995298</v>
      </c>
      <c r="BS163" s="22"/>
      <c r="BU163" s="44">
        <v>215.38417828667014</v>
      </c>
      <c r="BV163" s="22"/>
      <c r="BX163" s="44">
        <v>414.60954894256406</v>
      </c>
      <c r="BY163" s="22"/>
      <c r="CA163" s="44">
        <v>1137.0548019326206</v>
      </c>
      <c r="CB163" s="22"/>
      <c r="CD163" s="44">
        <v>1361.4438591403518</v>
      </c>
      <c r="CE163" s="22"/>
      <c r="CG163" s="44">
        <v>2045.9785851593856</v>
      </c>
      <c r="CH163" s="22"/>
      <c r="CJ163" s="44">
        <v>1978.3325486258038</v>
      </c>
      <c r="CK163" s="22"/>
      <c r="CM163" s="44">
        <v>1958.4621768796731</v>
      </c>
    </row>
    <row r="164" spans="1:91" ht="18" customHeight="1">
      <c r="B164" s="25"/>
      <c r="H164" s="22"/>
      <c r="J164" s="15"/>
      <c r="K164" s="22"/>
      <c r="M164" s="15"/>
      <c r="N164" s="22"/>
      <c r="P164" s="15"/>
      <c r="Q164" s="22"/>
      <c r="S164" s="15"/>
      <c r="T164" s="22"/>
      <c r="V164" s="15"/>
      <c r="W164" s="22"/>
      <c r="Y164" s="15"/>
      <c r="Z164" s="22"/>
      <c r="AB164" s="15"/>
      <c r="AC164" s="22"/>
      <c r="AE164" s="15"/>
      <c r="AF164" s="22"/>
      <c r="AH164" s="15"/>
      <c r="AI164" s="22"/>
      <c r="AK164" s="15"/>
      <c r="AL164" s="22"/>
      <c r="AN164" s="15"/>
      <c r="AO164" s="22"/>
      <c r="AQ164" s="15"/>
      <c r="AR164" s="22"/>
      <c r="AT164" s="15"/>
      <c r="AU164" s="22"/>
      <c r="AW164" s="15"/>
      <c r="AX164" s="22"/>
      <c r="AZ164" s="15"/>
      <c r="BA164" s="22"/>
      <c r="BC164" s="15"/>
      <c r="BD164" s="22"/>
      <c r="BF164" s="15"/>
      <c r="BG164" s="22"/>
      <c r="BI164" s="15"/>
      <c r="BJ164" s="22"/>
      <c r="BL164" s="15"/>
      <c r="BM164" s="22"/>
      <c r="BO164" s="15"/>
      <c r="BP164" s="22"/>
      <c r="BR164" s="15"/>
      <c r="BS164" s="22"/>
      <c r="BU164" s="15"/>
      <c r="BV164" s="22"/>
      <c r="BX164" s="15"/>
      <c r="BY164" s="22"/>
      <c r="CA164" s="15"/>
      <c r="CB164" s="22"/>
      <c r="CD164" s="15"/>
      <c r="CE164" s="22"/>
      <c r="CG164" s="15"/>
      <c r="CH164" s="22"/>
      <c r="CJ164" s="15"/>
      <c r="CK164" s="22"/>
      <c r="CM164" s="15"/>
    </row>
    <row r="165" spans="1:91" ht="18" customHeight="1">
      <c r="B165" s="25" t="s">
        <v>15</v>
      </c>
      <c r="H165" s="22"/>
      <c r="J165" s="10"/>
      <c r="K165" s="22"/>
      <c r="M165" s="10"/>
      <c r="N165" s="22"/>
      <c r="P165" s="10"/>
      <c r="Q165" s="22"/>
      <c r="S165" s="10"/>
      <c r="T165" s="22"/>
      <c r="V165" s="10"/>
      <c r="W165" s="22"/>
      <c r="Y165" s="10"/>
      <c r="Z165" s="22"/>
      <c r="AB165" s="10"/>
      <c r="AC165" s="22"/>
      <c r="AE165" s="10"/>
      <c r="AF165" s="22"/>
      <c r="AH165" s="10"/>
      <c r="AI165" s="22"/>
      <c r="AK165" s="10"/>
      <c r="AL165" s="22"/>
      <c r="AN165" s="10"/>
      <c r="AO165" s="22"/>
      <c r="AQ165" s="10"/>
      <c r="AR165" s="22"/>
      <c r="AT165" s="10"/>
      <c r="AU165" s="22"/>
      <c r="AW165" s="10"/>
      <c r="AX165" s="22"/>
      <c r="AZ165" s="10"/>
      <c r="BA165" s="22"/>
      <c r="BC165" s="10"/>
      <c r="BD165" s="22"/>
      <c r="BF165" s="10"/>
      <c r="BG165" s="22"/>
      <c r="BI165" s="10"/>
      <c r="BJ165" s="22"/>
      <c r="BL165" s="10"/>
      <c r="BM165" s="22"/>
      <c r="BO165" s="10"/>
      <c r="BP165" s="22"/>
      <c r="BR165" s="10"/>
      <c r="BS165" s="22"/>
      <c r="BU165" s="10"/>
      <c r="BV165" s="22"/>
      <c r="BX165" s="10"/>
      <c r="BY165" s="22"/>
      <c r="CA165" s="10"/>
      <c r="CB165" s="22"/>
      <c r="CD165" s="10"/>
      <c r="CE165" s="22"/>
      <c r="CG165" s="10"/>
      <c r="CH165" s="22"/>
      <c r="CJ165" s="10"/>
      <c r="CK165" s="22"/>
      <c r="CM165" s="10"/>
    </row>
    <row r="166" spans="1:91" ht="18" customHeight="1">
      <c r="B166" s="2" t="s">
        <v>15</v>
      </c>
      <c r="C166" s="1">
        <v>6</v>
      </c>
      <c r="D166" s="1" t="s">
        <v>5</v>
      </c>
      <c r="E166" s="49" t="s">
        <v>13</v>
      </c>
      <c r="F166" s="4" t="s">
        <v>158</v>
      </c>
      <c r="G166" s="1" t="s">
        <v>162</v>
      </c>
      <c r="H166" s="41">
        <v>12</v>
      </c>
      <c r="I166" s="17">
        <f>J166*10^6/H166</f>
        <v>376565</v>
      </c>
      <c r="J166" s="19">
        <v>4.5187799999999996</v>
      </c>
      <c r="K166" s="41">
        <v>33</v>
      </c>
      <c r="L166" s="17">
        <f>M166*10^6/K166</f>
        <v>376564.99999999994</v>
      </c>
      <c r="M166" s="19">
        <v>12.426644999999999</v>
      </c>
      <c r="N166" s="41">
        <v>32</v>
      </c>
      <c r="O166" s="17">
        <f>P166*10^6/N166</f>
        <v>376565</v>
      </c>
      <c r="P166" s="19">
        <v>12.050079999999999</v>
      </c>
      <c r="Q166" s="41">
        <v>52</v>
      </c>
      <c r="R166" s="17">
        <f>S166*10^6/Q166</f>
        <v>376565</v>
      </c>
      <c r="S166" s="19">
        <v>19.581379999999999</v>
      </c>
      <c r="T166" s="41">
        <v>41</v>
      </c>
      <c r="U166" s="17">
        <f>V166*10^6/T166</f>
        <v>376565</v>
      </c>
      <c r="V166" s="19">
        <v>15.439164999999999</v>
      </c>
      <c r="W166" s="41">
        <v>25</v>
      </c>
      <c r="X166" s="17">
        <f>Y166*10^6/W166</f>
        <v>376565</v>
      </c>
      <c r="Y166" s="19">
        <v>9.4141250000000003</v>
      </c>
      <c r="Z166" s="41">
        <v>19</v>
      </c>
      <c r="AA166" s="17">
        <f>AB166*10^6/Z166</f>
        <v>376565</v>
      </c>
      <c r="AB166" s="19">
        <v>7.1547349999999996</v>
      </c>
      <c r="AC166" s="41">
        <v>158</v>
      </c>
      <c r="AD166" s="17">
        <f>AE166*10^6/AC166</f>
        <v>376565</v>
      </c>
      <c r="AE166" s="19">
        <v>59.49727</v>
      </c>
      <c r="AF166" s="41">
        <v>12</v>
      </c>
      <c r="AG166" s="17">
        <f>AH166*10^6/AF166</f>
        <v>376565</v>
      </c>
      <c r="AH166" s="19">
        <v>4.5187799999999996</v>
      </c>
      <c r="AI166" s="41">
        <v>17</v>
      </c>
      <c r="AJ166" s="17">
        <f>AK166*10^6/AI166</f>
        <v>376565</v>
      </c>
      <c r="AK166" s="19">
        <v>6.401605</v>
      </c>
      <c r="AL166" s="41">
        <v>4</v>
      </c>
      <c r="AM166" s="17">
        <f>AN166*10^6/AL166</f>
        <v>376565</v>
      </c>
      <c r="AN166" s="19">
        <v>1.5062599999999999</v>
      </c>
      <c r="AO166" s="41">
        <v>0</v>
      </c>
      <c r="AP166" s="17" t="e">
        <f>AQ166*10^6/AO166</f>
        <v>#DIV/0!</v>
      </c>
      <c r="AQ166" s="19">
        <v>0</v>
      </c>
      <c r="AR166" s="41">
        <v>0</v>
      </c>
      <c r="AS166" s="17" t="e">
        <f>AT166*10^6/AR166</f>
        <v>#DIV/0!</v>
      </c>
      <c r="AT166" s="19">
        <v>0</v>
      </c>
      <c r="AU166" s="41">
        <v>12</v>
      </c>
      <c r="AV166" s="17">
        <v>376565</v>
      </c>
      <c r="AW166" s="19">
        <v>4.5187799999999996</v>
      </c>
      <c r="AX166" s="41">
        <v>33</v>
      </c>
      <c r="AY166" s="17">
        <v>376564.99999999994</v>
      </c>
      <c r="AZ166" s="19">
        <v>12.426644999999999</v>
      </c>
      <c r="BA166" s="41">
        <v>32</v>
      </c>
      <c r="BB166" s="17">
        <v>376565</v>
      </c>
      <c r="BC166" s="19">
        <v>12.050079999999999</v>
      </c>
      <c r="BD166" s="41">
        <v>52</v>
      </c>
      <c r="BE166" s="17">
        <v>376565</v>
      </c>
      <c r="BF166" s="19">
        <v>19.581379999999999</v>
      </c>
      <c r="BG166" s="41">
        <v>41</v>
      </c>
      <c r="BH166" s="17">
        <v>376565</v>
      </c>
      <c r="BI166" s="19">
        <v>15.439164999999999</v>
      </c>
      <c r="BJ166" s="41">
        <v>25</v>
      </c>
      <c r="BK166" s="17">
        <v>376565</v>
      </c>
      <c r="BL166" s="19">
        <v>9.4141250000000003</v>
      </c>
      <c r="BM166" s="41">
        <v>19</v>
      </c>
      <c r="BN166" s="17">
        <v>376565</v>
      </c>
      <c r="BO166" s="19">
        <v>7.1547349999999996</v>
      </c>
      <c r="BP166" s="41">
        <v>158</v>
      </c>
      <c r="BQ166" s="17">
        <v>376565</v>
      </c>
      <c r="BR166" s="19">
        <v>59.49727</v>
      </c>
      <c r="BS166" s="41">
        <v>12</v>
      </c>
      <c r="BT166" s="17">
        <v>376565</v>
      </c>
      <c r="BU166" s="19">
        <v>4.5187799999999996</v>
      </c>
      <c r="BV166" s="41">
        <v>17</v>
      </c>
      <c r="BW166" s="17">
        <v>376565</v>
      </c>
      <c r="BX166" s="19">
        <v>6.401605</v>
      </c>
      <c r="BY166" s="41">
        <v>4</v>
      </c>
      <c r="BZ166" s="17">
        <v>376565</v>
      </c>
      <c r="CA166" s="19">
        <v>1.5062599999999999</v>
      </c>
      <c r="CB166" s="41">
        <v>0</v>
      </c>
      <c r="CC166" s="17" t="e">
        <v>#DIV/0!</v>
      </c>
      <c r="CD166" s="19">
        <v>0</v>
      </c>
      <c r="CE166" s="41">
        <v>0</v>
      </c>
      <c r="CF166" s="17" t="e">
        <v>#DIV/0!</v>
      </c>
      <c r="CG166" s="19">
        <v>0</v>
      </c>
      <c r="CH166" s="41">
        <v>0</v>
      </c>
      <c r="CI166" s="17" t="e">
        <v>#DIV/0!</v>
      </c>
      <c r="CJ166" s="19">
        <v>0</v>
      </c>
      <c r="CK166" s="41">
        <v>0</v>
      </c>
      <c r="CL166" s="17" t="e">
        <v>#DIV/0!</v>
      </c>
      <c r="CM166" s="19">
        <v>0</v>
      </c>
    </row>
    <row r="167" spans="1:91" ht="18" customHeight="1">
      <c r="B167" s="22"/>
      <c r="H167" s="22"/>
      <c r="J167" s="10"/>
      <c r="K167" s="22"/>
      <c r="M167" s="10"/>
      <c r="N167" s="22"/>
      <c r="P167" s="10"/>
      <c r="Q167" s="22"/>
      <c r="S167" s="10"/>
      <c r="T167" s="22"/>
      <c r="V167" s="10"/>
      <c r="W167" s="22"/>
      <c r="Y167" s="10"/>
      <c r="Z167" s="22"/>
      <c r="AB167" s="10"/>
      <c r="AC167" s="22"/>
      <c r="AE167" s="10"/>
      <c r="AF167" s="22"/>
      <c r="AH167" s="10"/>
      <c r="AI167" s="22"/>
      <c r="AK167" s="10"/>
      <c r="AL167" s="22"/>
      <c r="AN167" s="10"/>
      <c r="AO167" s="22"/>
      <c r="AQ167" s="10"/>
      <c r="AR167" s="22"/>
      <c r="AT167" s="10"/>
      <c r="AU167" s="22"/>
      <c r="AW167" s="10"/>
      <c r="AX167" s="22"/>
      <c r="AZ167" s="10"/>
      <c r="BA167" s="22"/>
      <c r="BC167" s="10"/>
      <c r="BD167" s="22"/>
      <c r="BF167" s="10"/>
      <c r="BG167" s="22"/>
      <c r="BI167" s="10"/>
      <c r="BJ167" s="22"/>
      <c r="BL167" s="10"/>
      <c r="BM167" s="22"/>
      <c r="BO167" s="10"/>
      <c r="BP167" s="22"/>
      <c r="BR167" s="10"/>
      <c r="BS167" s="22"/>
      <c r="BU167" s="10"/>
      <c r="BV167" s="22"/>
      <c r="BX167" s="10"/>
      <c r="BY167" s="22"/>
      <c r="CA167" s="10"/>
      <c r="CB167" s="22"/>
      <c r="CD167" s="10"/>
      <c r="CE167" s="22"/>
      <c r="CG167" s="10"/>
      <c r="CH167" s="22"/>
      <c r="CJ167" s="10"/>
      <c r="CK167" s="22"/>
      <c r="CM167" s="10"/>
    </row>
    <row r="168" spans="1:91" ht="18" customHeight="1">
      <c r="B168" s="45" t="s">
        <v>163</v>
      </c>
      <c r="C168" s="46"/>
      <c r="D168" s="46"/>
      <c r="E168" s="46"/>
      <c r="F168" s="46"/>
      <c r="G168" s="46"/>
      <c r="H168" s="22"/>
      <c r="J168" s="44">
        <f t="shared" ref="J168" si="91">J166+J163</f>
        <v>29.736073461538464</v>
      </c>
      <c r="K168" s="22"/>
      <c r="M168" s="44">
        <f t="shared" ref="M168:AT168" si="92">M166+M163</f>
        <v>133.36028461538461</v>
      </c>
      <c r="N168" s="22"/>
      <c r="P168" s="44">
        <f t="shared" si="92"/>
        <v>79.194012884615375</v>
      </c>
      <c r="Q168" s="22"/>
      <c r="S168" s="44">
        <f t="shared" si="92"/>
        <v>100.01551288461536</v>
      </c>
      <c r="T168" s="22"/>
      <c r="V168" s="44">
        <f t="shared" si="92"/>
        <v>95.015597884615374</v>
      </c>
      <c r="W168" s="22"/>
      <c r="Y168" s="44">
        <f t="shared" si="92"/>
        <v>130.8701226346154</v>
      </c>
      <c r="Z168" s="22"/>
      <c r="AB168" s="44">
        <f t="shared" si="92"/>
        <v>129.06876525000001</v>
      </c>
      <c r="AC168" s="22"/>
      <c r="AE168" s="44">
        <f t="shared" si="92"/>
        <v>187.33951000000002</v>
      </c>
      <c r="AF168" s="22"/>
      <c r="AH168" s="44">
        <f t="shared" si="92"/>
        <v>150.54867999999999</v>
      </c>
      <c r="AI168" s="22"/>
      <c r="AK168" s="44">
        <f t="shared" si="92"/>
        <v>243.05265811688082</v>
      </c>
      <c r="AL168" s="22"/>
      <c r="AN168" s="44">
        <f t="shared" si="92"/>
        <v>708.73037679411345</v>
      </c>
      <c r="AO168" s="22"/>
      <c r="AQ168" s="44">
        <f t="shared" si="92"/>
        <v>788.40575401166348</v>
      </c>
      <c r="AR168" s="22"/>
      <c r="AT168" s="44">
        <f t="shared" si="92"/>
        <v>1365.9021992049613</v>
      </c>
      <c r="AU168" s="22"/>
      <c r="AW168" s="44">
        <v>40.696708461538464</v>
      </c>
      <c r="AX168" s="22"/>
      <c r="AZ168" s="44">
        <v>161.44586726542875</v>
      </c>
      <c r="BA168" s="22"/>
      <c r="BC168" s="44">
        <v>99.75254318470364</v>
      </c>
      <c r="BD168" s="22"/>
      <c r="BF168" s="44">
        <v>124.0199660443682</v>
      </c>
      <c r="BG168" s="22"/>
      <c r="BI168" s="44">
        <v>126.41361350117425</v>
      </c>
      <c r="BJ168" s="22"/>
      <c r="BL168" s="44">
        <v>178.66426235545202</v>
      </c>
      <c r="BM168" s="22"/>
      <c r="BO168" s="44">
        <v>182.20206198266794</v>
      </c>
      <c r="BP168" s="22"/>
      <c r="BR168" s="44">
        <v>241.021272209953</v>
      </c>
      <c r="BS168" s="22"/>
      <c r="BU168" s="44">
        <v>219.90295828667013</v>
      </c>
      <c r="BV168" s="22"/>
      <c r="BX168" s="44">
        <v>421.01115394256408</v>
      </c>
      <c r="BY168" s="22"/>
      <c r="CA168" s="44">
        <v>1138.5610619326208</v>
      </c>
      <c r="CB168" s="22"/>
      <c r="CD168" s="44">
        <v>1361.4438591403518</v>
      </c>
      <c r="CE168" s="22"/>
      <c r="CG168" s="44">
        <v>2045.9785851593856</v>
      </c>
      <c r="CH168" s="22"/>
      <c r="CJ168" s="44">
        <v>1978.3325486258038</v>
      </c>
      <c r="CK168" s="22"/>
      <c r="CM168" s="44">
        <v>1958.4621768796731</v>
      </c>
    </row>
    <row r="169" spans="1:91" ht="18" customHeight="1">
      <c r="B169" s="22"/>
      <c r="H169" s="22"/>
      <c r="J169" s="10"/>
      <c r="K169" s="22"/>
      <c r="M169" s="10"/>
      <c r="N169" s="22"/>
      <c r="P169" s="10"/>
      <c r="Q169" s="22"/>
      <c r="S169" s="10"/>
      <c r="T169" s="22"/>
      <c r="V169" s="10"/>
      <c r="W169" s="22"/>
      <c r="Y169" s="10"/>
      <c r="Z169" s="22"/>
      <c r="AB169" s="10"/>
      <c r="AC169" s="22"/>
      <c r="AE169" s="10"/>
      <c r="AF169" s="22"/>
      <c r="AH169" s="10"/>
      <c r="AI169" s="22"/>
      <c r="AK169" s="10"/>
      <c r="AL169" s="22"/>
      <c r="AN169" s="10"/>
      <c r="AO169" s="22"/>
      <c r="AQ169" s="10"/>
      <c r="AR169" s="22"/>
      <c r="AT169" s="10"/>
      <c r="AU169" s="22"/>
      <c r="AW169" s="10"/>
      <c r="AX169" s="22"/>
      <c r="AZ169" s="10"/>
      <c r="BA169" s="22"/>
      <c r="BC169" s="10"/>
      <c r="BD169" s="22"/>
      <c r="BF169" s="10"/>
      <c r="BG169" s="22"/>
      <c r="BI169" s="10"/>
      <c r="BJ169" s="22"/>
      <c r="BL169" s="10"/>
      <c r="BM169" s="22"/>
      <c r="BO169" s="10"/>
      <c r="BP169" s="22"/>
      <c r="BR169" s="10"/>
      <c r="BS169" s="22"/>
      <c r="BU169" s="10"/>
      <c r="BV169" s="22"/>
      <c r="BX169" s="10"/>
      <c r="BY169" s="22"/>
      <c r="CA169" s="10"/>
      <c r="CB169" s="22"/>
      <c r="CD169" s="10"/>
      <c r="CE169" s="22"/>
      <c r="CG169" s="10"/>
      <c r="CH169" s="22"/>
      <c r="CJ169" s="10"/>
      <c r="CK169" s="22"/>
      <c r="CM169" s="10"/>
    </row>
    <row r="170" spans="1:91" ht="18" customHeight="1">
      <c r="A170" s="11"/>
      <c r="B170" s="20" t="s">
        <v>164</v>
      </c>
      <c r="H170" s="22"/>
      <c r="J170" s="10"/>
      <c r="K170" s="22"/>
      <c r="M170" s="10"/>
      <c r="N170" s="22"/>
      <c r="P170" s="10"/>
      <c r="Q170" s="22"/>
      <c r="S170" s="10"/>
      <c r="T170" s="22"/>
      <c r="V170" s="10"/>
      <c r="W170" s="22"/>
      <c r="Y170" s="10"/>
      <c r="Z170" s="22"/>
      <c r="AB170" s="10"/>
      <c r="AC170" s="22"/>
      <c r="AE170" s="10"/>
      <c r="AF170" s="22"/>
      <c r="AH170" s="10"/>
      <c r="AI170" s="22"/>
      <c r="AK170" s="10"/>
      <c r="AL170" s="22"/>
      <c r="AN170" s="10"/>
      <c r="AO170" s="22"/>
      <c r="AQ170" s="10"/>
      <c r="AR170" s="22"/>
      <c r="AT170" s="10"/>
      <c r="AU170" s="22"/>
      <c r="AW170" s="10"/>
      <c r="AX170" s="22"/>
      <c r="AZ170" s="10"/>
      <c r="BA170" s="22"/>
      <c r="BC170" s="10"/>
      <c r="BD170" s="22"/>
      <c r="BF170" s="10"/>
      <c r="BG170" s="22"/>
      <c r="BI170" s="10"/>
      <c r="BJ170" s="22"/>
      <c r="BL170" s="10"/>
      <c r="BM170" s="22"/>
      <c r="BO170" s="10"/>
      <c r="BP170" s="22"/>
      <c r="BR170" s="10"/>
      <c r="BS170" s="22"/>
      <c r="BU170" s="10"/>
      <c r="BV170" s="22"/>
      <c r="BX170" s="10"/>
      <c r="BY170" s="22"/>
      <c r="CA170" s="10"/>
      <c r="CB170" s="22"/>
      <c r="CD170" s="10"/>
      <c r="CE170" s="22"/>
      <c r="CG170" s="10"/>
      <c r="CH170" s="22"/>
      <c r="CJ170" s="10"/>
      <c r="CK170" s="22"/>
      <c r="CM170" s="10"/>
    </row>
    <row r="171" spans="1:91" ht="18" customHeight="1">
      <c r="B171" s="22"/>
      <c r="H171" s="22"/>
      <c r="J171" s="10"/>
      <c r="K171" s="22"/>
      <c r="M171" s="10"/>
      <c r="N171" s="22"/>
      <c r="P171" s="10"/>
      <c r="Q171" s="22"/>
      <c r="S171" s="10"/>
      <c r="T171" s="22"/>
      <c r="V171" s="10"/>
      <c r="W171" s="22"/>
      <c r="Y171" s="10"/>
      <c r="Z171" s="22"/>
      <c r="AB171" s="10"/>
      <c r="AC171" s="22"/>
      <c r="AE171" s="10"/>
      <c r="AF171" s="22"/>
      <c r="AH171" s="10"/>
      <c r="AI171" s="22"/>
      <c r="AK171" s="10"/>
      <c r="AL171" s="22"/>
      <c r="AN171" s="10"/>
      <c r="AO171" s="22"/>
      <c r="AQ171" s="10"/>
      <c r="AR171" s="22"/>
      <c r="AT171" s="10"/>
      <c r="AU171" s="22"/>
      <c r="AW171" s="10"/>
      <c r="AX171" s="22"/>
      <c r="AZ171" s="10"/>
      <c r="BA171" s="22"/>
      <c r="BC171" s="10"/>
      <c r="BD171" s="22"/>
      <c r="BF171" s="10"/>
      <c r="BG171" s="22"/>
      <c r="BI171" s="10"/>
      <c r="BJ171" s="22"/>
      <c r="BL171" s="10"/>
      <c r="BM171" s="22"/>
      <c r="BO171" s="10"/>
      <c r="BP171" s="22"/>
      <c r="BR171" s="10"/>
      <c r="BS171" s="22"/>
      <c r="BU171" s="10"/>
      <c r="BV171" s="22"/>
      <c r="BX171" s="10"/>
      <c r="BY171" s="22"/>
      <c r="CA171" s="10"/>
      <c r="CB171" s="22"/>
      <c r="CD171" s="10"/>
      <c r="CE171" s="22"/>
      <c r="CG171" s="10"/>
      <c r="CH171" s="22"/>
      <c r="CJ171" s="10"/>
      <c r="CK171" s="22"/>
      <c r="CM171" s="10"/>
    </row>
    <row r="172" spans="1:91" ht="18" customHeight="1">
      <c r="B172" s="25" t="s">
        <v>165</v>
      </c>
      <c r="H172" s="22"/>
      <c r="J172" s="10"/>
      <c r="K172" s="22"/>
      <c r="M172" s="10"/>
      <c r="N172" s="22"/>
      <c r="P172" s="10"/>
      <c r="Q172" s="22"/>
      <c r="S172" s="10"/>
      <c r="T172" s="22"/>
      <c r="V172" s="10"/>
      <c r="W172" s="22"/>
      <c r="Y172" s="10"/>
      <c r="Z172" s="22"/>
      <c r="AB172" s="10"/>
      <c r="AC172" s="22"/>
      <c r="AE172" s="10"/>
      <c r="AF172" s="22"/>
      <c r="AH172" s="10"/>
      <c r="AI172" s="22"/>
      <c r="AK172" s="10"/>
      <c r="AL172" s="22"/>
      <c r="AN172" s="10"/>
      <c r="AO172" s="22"/>
      <c r="AQ172" s="10"/>
      <c r="AR172" s="22"/>
      <c r="AT172" s="73">
        <v>3618.404111002531</v>
      </c>
      <c r="AU172" s="22"/>
      <c r="AW172" s="10"/>
      <c r="AX172" s="22"/>
      <c r="AZ172" s="10"/>
      <c r="BA172" s="22"/>
      <c r="BC172" s="10"/>
      <c r="BD172" s="22"/>
      <c r="BF172" s="10"/>
      <c r="BG172" s="22"/>
      <c r="BI172" s="10"/>
      <c r="BJ172" s="22"/>
      <c r="BL172" s="10"/>
      <c r="BM172" s="22"/>
      <c r="BO172" s="10"/>
      <c r="BP172" s="22"/>
      <c r="BR172" s="10"/>
      <c r="BS172" s="22"/>
      <c r="BU172" s="10"/>
      <c r="BV172" s="22"/>
      <c r="BX172" s="10"/>
      <c r="BY172" s="22"/>
      <c r="CA172" s="10"/>
      <c r="CB172" s="22"/>
      <c r="CC172" s="18"/>
      <c r="CD172" s="10"/>
      <c r="CE172" s="22"/>
      <c r="CG172" s="10"/>
      <c r="CH172" s="22"/>
      <c r="CJ172" s="10"/>
      <c r="CK172" s="22"/>
      <c r="CM172" s="10"/>
    </row>
    <row r="173" spans="1:91" ht="18" customHeight="1">
      <c r="B173" s="2" t="s">
        <v>166</v>
      </c>
      <c r="C173" s="1">
        <v>7</v>
      </c>
      <c r="D173" s="1" t="s">
        <v>5</v>
      </c>
      <c r="E173" s="30" t="s">
        <v>11</v>
      </c>
      <c r="F173" s="4" t="s">
        <v>140</v>
      </c>
      <c r="G173" s="1" t="s">
        <v>167</v>
      </c>
      <c r="H173" s="41">
        <v>2653.7527370785092</v>
      </c>
      <c r="I173" s="17">
        <f>J173*10^6/H173</f>
        <v>29953.563298161273</v>
      </c>
      <c r="J173" s="19">
        <v>79.489350587749854</v>
      </c>
      <c r="K173" s="41">
        <v>5694.4767448757111</v>
      </c>
      <c r="L173" s="17">
        <f>M173*10^6/K173</f>
        <v>28108.741559648348</v>
      </c>
      <c r="M173" s="19">
        <v>160.06457513913892</v>
      </c>
      <c r="N173" s="41">
        <v>8997.089004584057</v>
      </c>
      <c r="O173" s="17">
        <f>P173*10^6/N173</f>
        <v>28679.390728563038</v>
      </c>
      <c r="P173" s="19">
        <v>258.03103098212443</v>
      </c>
      <c r="Q173" s="41">
        <v>10875.455603426733</v>
      </c>
      <c r="R173" s="17">
        <f>S173*10^6/Q173</f>
        <v>28990.317209872363</v>
      </c>
      <c r="S173" s="19">
        <v>315.28290774522486</v>
      </c>
      <c r="T173" s="41">
        <v>17678.828046703155</v>
      </c>
      <c r="U173" s="17">
        <f>V173*10^6/T173</f>
        <v>28883.41723521637</v>
      </c>
      <c r="V173" s="19">
        <v>510.62496670257246</v>
      </c>
      <c r="W173" s="41">
        <v>22458.581410220369</v>
      </c>
      <c r="X173" s="17">
        <f>Y173*10^6/W173</f>
        <v>29591.746531912522</v>
      </c>
      <c r="Y173" s="19">
        <v>664.58864855756372</v>
      </c>
      <c r="Z173" s="41">
        <v>25687.866095121459</v>
      </c>
      <c r="AA173" s="17">
        <f>AB173*10^6/Z173</f>
        <v>30222.377734855927</v>
      </c>
      <c r="AB173" s="19">
        <v>776.34839232915931</v>
      </c>
      <c r="AC173" s="41">
        <v>32254.949824236202</v>
      </c>
      <c r="AD173" s="17">
        <f>AE173*10^6/AC173</f>
        <v>30348.028847471138</v>
      </c>
      <c r="AE173" s="19">
        <v>978.8741477396544</v>
      </c>
      <c r="AF173" s="41">
        <v>43787.18818847886</v>
      </c>
      <c r="AG173" s="17">
        <f>AH173*10^6/AF173</f>
        <v>38057.963844897458</v>
      </c>
      <c r="AH173" s="19">
        <v>1666.4512249468496</v>
      </c>
      <c r="AI173" s="41">
        <v>111761.46274168228</v>
      </c>
      <c r="AJ173" s="17">
        <f>AK173*10^6/AI173</f>
        <v>34062.251210330978</v>
      </c>
      <c r="AK173" s="19">
        <v>3806.8470195412274</v>
      </c>
      <c r="AL173" s="41">
        <v>165627</v>
      </c>
      <c r="AM173" s="17">
        <f>AN173*10^6/AL173</f>
        <v>33635.251292351037</v>
      </c>
      <c r="AN173" s="19">
        <v>5570.9057657982257</v>
      </c>
      <c r="AO173" s="41">
        <v>207364</v>
      </c>
      <c r="AP173" s="17">
        <f>AQ173*10^6/AO173</f>
        <v>34137.198635393492</v>
      </c>
      <c r="AQ173" s="19">
        <v>7078.8260578297368</v>
      </c>
      <c r="AR173" s="41">
        <v>303211.17851141642</v>
      </c>
      <c r="AS173" s="17">
        <f>AT173*10^6/AR173</f>
        <v>35279.801428658408</v>
      </c>
      <c r="AT173" s="19">
        <v>10697.230168832268</v>
      </c>
      <c r="AU173" s="41">
        <v>2845.5322098404104</v>
      </c>
      <c r="AV173" s="17">
        <v>26767.246182866849</v>
      </c>
      <c r="AW173" s="19">
        <v>76.1670611820754</v>
      </c>
      <c r="AX173" s="41">
        <v>4557.1119927702202</v>
      </c>
      <c r="AY173" s="17">
        <v>25943.921526776285</v>
      </c>
      <c r="AZ173" s="19">
        <v>118.22935592916168</v>
      </c>
      <c r="BA173" s="41">
        <v>9115.0658915763597</v>
      </c>
      <c r="BB173" s="17">
        <v>21398.834984467099</v>
      </c>
      <c r="BC173" s="19">
        <v>195.05179088638698</v>
      </c>
      <c r="BD173" s="41">
        <v>10184.292582523474</v>
      </c>
      <c r="BE173" s="17">
        <v>22282.550200390353</v>
      </c>
      <c r="BF173" s="19">
        <v>226.93201072554243</v>
      </c>
      <c r="BG173" s="41">
        <v>17018.613392392748</v>
      </c>
      <c r="BH173" s="17">
        <v>24012.508190175427</v>
      </c>
      <c r="BI173" s="19">
        <v>408.65959347026006</v>
      </c>
      <c r="BJ173" s="41">
        <v>22853.972154039875</v>
      </c>
      <c r="BK173" s="17">
        <v>25771.191205122719</v>
      </c>
      <c r="BL173" s="19">
        <v>588.97408617831195</v>
      </c>
      <c r="BM173" s="41">
        <v>25534.312082154473</v>
      </c>
      <c r="BN173" s="17">
        <v>25746.826618223404</v>
      </c>
      <c r="BO173" s="19">
        <v>657.42750599483827</v>
      </c>
      <c r="BP173" s="41">
        <v>37071.593061956402</v>
      </c>
      <c r="BQ173" s="17">
        <v>28995.930315108941</v>
      </c>
      <c r="BR173" s="19">
        <v>1074.9253290945639</v>
      </c>
      <c r="BS173" s="41">
        <v>48988.042334196703</v>
      </c>
      <c r="BT173" s="17">
        <v>36301.064430330691</v>
      </c>
      <c r="BU173" s="19">
        <v>1778.3180810894421</v>
      </c>
      <c r="BV173" s="41">
        <v>121861.28244341949</v>
      </c>
      <c r="BW173" s="17">
        <v>33092.413002311834</v>
      </c>
      <c r="BX173" s="19">
        <v>4032.6838876090096</v>
      </c>
      <c r="BY173" s="41">
        <v>165536.00000000003</v>
      </c>
      <c r="BZ173" s="17">
        <v>33729.201594137005</v>
      </c>
      <c r="CA173" s="19">
        <v>5583.3971150870639</v>
      </c>
      <c r="CB173" s="41">
        <v>207239.89669403539</v>
      </c>
      <c r="CC173" s="17">
        <v>33908.584003525386</v>
      </c>
      <c r="CD173" s="19">
        <v>7027.2114459316217</v>
      </c>
      <c r="CE173" s="41">
        <v>303702.58909907803</v>
      </c>
      <c r="CF173" s="17">
        <v>35996.207814025671</v>
      </c>
      <c r="CG173" s="19">
        <v>10932.141510868059</v>
      </c>
      <c r="CH173" s="41">
        <v>295252.80128315929</v>
      </c>
      <c r="CI173" s="17">
        <v>36621.076050567135</v>
      </c>
      <c r="CJ173" s="19">
        <v>10812.475289933564</v>
      </c>
      <c r="CK173" s="41">
        <v>330305.3135572641</v>
      </c>
      <c r="CL173" s="17">
        <v>34701.364165303916</v>
      </c>
      <c r="CM173" s="19">
        <v>11462.044971485519</v>
      </c>
    </row>
    <row r="174" spans="1:91" ht="18" customHeight="1">
      <c r="B174" s="2" t="s">
        <v>168</v>
      </c>
      <c r="C174" s="1">
        <v>7</v>
      </c>
      <c r="D174" s="1" t="s">
        <v>5</v>
      </c>
      <c r="E174" s="30" t="s">
        <v>11</v>
      </c>
      <c r="F174" s="4" t="s">
        <v>140</v>
      </c>
      <c r="G174" s="1" t="s">
        <v>167</v>
      </c>
      <c r="H174" s="41">
        <v>55.95293552647378</v>
      </c>
      <c r="I174" s="17">
        <v>37000</v>
      </c>
      <c r="J174" s="19">
        <v>2.0702586144795299</v>
      </c>
      <c r="K174" s="41">
        <v>666.43942850282156</v>
      </c>
      <c r="L174" s="17">
        <v>37000</v>
      </c>
      <c r="M174" s="19">
        <v>24.658258854604398</v>
      </c>
      <c r="N174" s="41">
        <v>853.28226677872499</v>
      </c>
      <c r="O174" s="17">
        <v>37000.000000000007</v>
      </c>
      <c r="P174" s="19">
        <v>31.571443870812828</v>
      </c>
      <c r="Q174" s="41">
        <v>2056.2703805979108</v>
      </c>
      <c r="R174" s="17">
        <v>53900.000000000007</v>
      </c>
      <c r="S174" s="19">
        <v>110.8329735142274</v>
      </c>
      <c r="T174" s="41">
        <v>5815.1086565013802</v>
      </c>
      <c r="U174" s="17">
        <v>44986.414820473656</v>
      </c>
      <c r="V174" s="19">
        <v>261.60089024749834</v>
      </c>
      <c r="W174" s="41">
        <v>7625.5857846079962</v>
      </c>
      <c r="X174" s="17">
        <v>50303.973349860549</v>
      </c>
      <c r="Y174" s="19">
        <v>383.59726408599607</v>
      </c>
      <c r="Z174" s="41">
        <v>12078.839956777525</v>
      </c>
      <c r="AA174" s="17">
        <v>52368.09671295833</v>
      </c>
      <c r="AB174" s="19">
        <v>632.54585903687087</v>
      </c>
      <c r="AC174" s="41">
        <v>14740.601032536919</v>
      </c>
      <c r="AD174" s="17">
        <v>53271.628551628572</v>
      </c>
      <c r="AE174" s="19">
        <v>785.25582283305937</v>
      </c>
      <c r="AF174" s="41">
        <v>18773.209028694921</v>
      </c>
      <c r="AG174" s="17">
        <v>53735.782797029708</v>
      </c>
      <c r="AH174" s="19">
        <v>1008.7930827691873</v>
      </c>
      <c r="AI174" s="41">
        <v>74898</v>
      </c>
      <c r="AJ174" s="17">
        <v>48818.572256928288</v>
      </c>
      <c r="AK174" s="19">
        <v>3656.4134248994151</v>
      </c>
      <c r="AL174" s="41">
        <v>141242</v>
      </c>
      <c r="AM174" s="17">
        <v>45538.876532952832</v>
      </c>
      <c r="AN174" s="19">
        <v>6432.0019992673242</v>
      </c>
      <c r="AO174" s="41">
        <v>127436</v>
      </c>
      <c r="AP174" s="17">
        <v>51076.302258732299</v>
      </c>
      <c r="AQ174" s="19">
        <v>6508.9596546438097</v>
      </c>
      <c r="AR174" s="41">
        <v>165042.62635802946</v>
      </c>
      <c r="AS174" s="17">
        <v>46952.310886566556</v>
      </c>
      <c r="AT174" s="19">
        <v>7749.1327022976429</v>
      </c>
      <c r="AU174" s="42"/>
      <c r="AV174" s="17"/>
      <c r="AW174" s="15"/>
      <c r="AX174" s="42"/>
      <c r="AY174" s="17"/>
      <c r="AZ174" s="15"/>
      <c r="BA174" s="42"/>
      <c r="BB174" s="17"/>
      <c r="BC174" s="15"/>
      <c r="BD174" s="42"/>
      <c r="BE174" s="17"/>
      <c r="BF174" s="15"/>
      <c r="BG174" s="42"/>
      <c r="BH174" s="17"/>
      <c r="BI174" s="15"/>
      <c r="BJ174" s="42"/>
      <c r="BK174" s="17"/>
      <c r="BL174" s="15"/>
      <c r="BM174" s="42"/>
      <c r="BN174" s="17"/>
      <c r="BO174" s="15"/>
      <c r="BP174" s="42"/>
      <c r="BQ174" s="17"/>
      <c r="BR174" s="15"/>
      <c r="BS174" s="42"/>
      <c r="BT174" s="17"/>
      <c r="BU174" s="15"/>
      <c r="BV174" s="42"/>
      <c r="BW174" s="17"/>
      <c r="BX174" s="15"/>
      <c r="BY174" s="42"/>
      <c r="BZ174" s="17"/>
      <c r="CA174" s="15"/>
      <c r="CB174" s="42"/>
      <c r="CC174" s="17"/>
      <c r="CD174" s="15"/>
      <c r="CE174" s="42"/>
      <c r="CF174" s="17"/>
      <c r="CG174" s="15"/>
      <c r="CH174" s="42"/>
      <c r="CI174" s="17"/>
      <c r="CJ174" s="15"/>
      <c r="CK174" s="42"/>
      <c r="CL174" s="17"/>
      <c r="CM174" s="15"/>
    </row>
    <row r="175" spans="1:91" ht="18" customHeight="1">
      <c r="B175" s="2" t="s">
        <v>169</v>
      </c>
      <c r="C175" s="1">
        <v>7</v>
      </c>
      <c r="D175" s="1" t="s">
        <v>5</v>
      </c>
      <c r="E175" s="30" t="s">
        <v>11</v>
      </c>
      <c r="F175" s="4" t="s">
        <v>140</v>
      </c>
      <c r="G175" s="1" t="s">
        <v>170</v>
      </c>
      <c r="H175" s="41">
        <v>2708</v>
      </c>
      <c r="I175" s="17">
        <f>J175*10^6/H175</f>
        <v>1907.9136690647479</v>
      </c>
      <c r="J175" s="19">
        <v>5.1666302158273378</v>
      </c>
      <c r="K175" s="41">
        <v>3566</v>
      </c>
      <c r="L175" s="17">
        <f>M175*10^6/K175</f>
        <v>2200</v>
      </c>
      <c r="M175" s="19">
        <v>7.8452000000000002</v>
      </c>
      <c r="N175" s="41">
        <v>1654</v>
      </c>
      <c r="O175" s="17">
        <f>P175*10^6/N175</f>
        <v>2200</v>
      </c>
      <c r="P175" s="19">
        <v>3.6387999999999998</v>
      </c>
      <c r="Q175" s="41">
        <v>2167</v>
      </c>
      <c r="R175" s="17">
        <f>S175*10^6/Q175</f>
        <v>6493.5279036292613</v>
      </c>
      <c r="S175" s="19">
        <v>14.07147496716461</v>
      </c>
      <c r="T175" s="41">
        <v>2957</v>
      </c>
      <c r="U175" s="17">
        <f>V175*10^6/T175</f>
        <v>9507.1468877610514</v>
      </c>
      <c r="V175" s="19">
        <v>28.11263334710943</v>
      </c>
      <c r="W175" s="41">
        <v>7055</v>
      </c>
      <c r="X175" s="17">
        <f>Y175*10^6/W175</f>
        <v>11300.981459271699</v>
      </c>
      <c r="Y175" s="19">
        <v>79.728424195161836</v>
      </c>
      <c r="Z175" s="41">
        <v>9423</v>
      </c>
      <c r="AA175" s="17">
        <f>AB175*10^6/Z175</f>
        <v>8331.8224062401659</v>
      </c>
      <c r="AB175" s="19">
        <v>78.510762534001088</v>
      </c>
      <c r="AC175" s="41">
        <v>12417</v>
      </c>
      <c r="AD175" s="17">
        <f>AE175*10^6/AC175</f>
        <v>6732.5030759633883</v>
      </c>
      <c r="AE175" s="19">
        <v>83.597490694237393</v>
      </c>
      <c r="AF175" s="41">
        <v>17350</v>
      </c>
      <c r="AG175" s="17">
        <f>AH175*10^6/AF175</f>
        <v>6252.5378356613955</v>
      </c>
      <c r="AH175" s="19">
        <v>108.48153144872521</v>
      </c>
      <c r="AI175" s="41">
        <v>15565</v>
      </c>
      <c r="AJ175" s="17">
        <f>AK175*10^6/AI175</f>
        <v>4885.0724342583117</v>
      </c>
      <c r="AK175" s="19">
        <v>76.036152439230619</v>
      </c>
      <c r="AL175" s="41">
        <v>27083</v>
      </c>
      <c r="AM175" s="17">
        <f>AN175*10^6/AL175</f>
        <v>3930.2663065299644</v>
      </c>
      <c r="AN175" s="19">
        <v>106.44340237975102</v>
      </c>
      <c r="AO175" s="41">
        <v>44319</v>
      </c>
      <c r="AP175" s="17">
        <f>AQ175*10^6/AO175</f>
        <v>6486.6465896842119</v>
      </c>
      <c r="AQ175" s="19">
        <v>287.48169020821456</v>
      </c>
      <c r="AR175" s="41">
        <v>36341.085156250003</v>
      </c>
      <c r="AS175" s="17">
        <f>AT175*10^6/AR175</f>
        <v>8103.6962848831954</v>
      </c>
      <c r="AT175" s="19">
        <v>294.49711676932696</v>
      </c>
      <c r="AU175" s="41">
        <v>2708</v>
      </c>
      <c r="AV175" s="17">
        <v>1907.9136690647479</v>
      </c>
      <c r="AW175" s="19">
        <v>5.1666302158273378</v>
      </c>
      <c r="AX175" s="41">
        <v>3566</v>
      </c>
      <c r="AY175" s="17">
        <v>2200</v>
      </c>
      <c r="AZ175" s="19">
        <v>7.8452000000000002</v>
      </c>
      <c r="BA175" s="41">
        <v>1654</v>
      </c>
      <c r="BB175" s="17">
        <v>2200</v>
      </c>
      <c r="BC175" s="19">
        <v>3.6387999999999998</v>
      </c>
      <c r="BD175" s="41">
        <v>2167</v>
      </c>
      <c r="BE175" s="17">
        <v>6493.5279036292613</v>
      </c>
      <c r="BF175" s="19">
        <v>14.07147496716461</v>
      </c>
      <c r="BG175" s="41">
        <v>2957</v>
      </c>
      <c r="BH175" s="17">
        <v>9507.1468877610514</v>
      </c>
      <c r="BI175" s="19">
        <v>28.11263334710943</v>
      </c>
      <c r="BJ175" s="41">
        <v>7055</v>
      </c>
      <c r="BK175" s="17">
        <v>11300.981459271699</v>
      </c>
      <c r="BL175" s="19">
        <v>79.728424195161836</v>
      </c>
      <c r="BM175" s="41">
        <v>9423</v>
      </c>
      <c r="BN175" s="17">
        <v>8331.8224062401659</v>
      </c>
      <c r="BO175" s="19">
        <v>78.510762534001088</v>
      </c>
      <c r="BP175" s="41">
        <v>12417</v>
      </c>
      <c r="BQ175" s="17">
        <v>6732.5030759633883</v>
      </c>
      <c r="BR175" s="19">
        <v>83.597490694237393</v>
      </c>
      <c r="BS175" s="41">
        <v>17350</v>
      </c>
      <c r="BT175" s="17">
        <v>6252.5378356613955</v>
      </c>
      <c r="BU175" s="19">
        <v>108.48153144872521</v>
      </c>
      <c r="BV175" s="41">
        <v>15565</v>
      </c>
      <c r="BW175" s="17">
        <v>5518.7475115033858</v>
      </c>
      <c r="BX175" s="19">
        <v>85.899305016550201</v>
      </c>
      <c r="BY175" s="41">
        <v>27083</v>
      </c>
      <c r="BZ175" s="17">
        <v>4293.844935190009</v>
      </c>
      <c r="CA175" s="19">
        <v>116.29020237975101</v>
      </c>
      <c r="CB175" s="41">
        <v>44478</v>
      </c>
      <c r="CC175" s="17">
        <v>6478.5730520305451</v>
      </c>
      <c r="CD175" s="19">
        <v>288.15397220821455</v>
      </c>
      <c r="CE175" s="41">
        <v>36341</v>
      </c>
      <c r="CF175" s="17">
        <v>8364.3556487279784</v>
      </c>
      <c r="CG175" s="19">
        <v>303.96904863042346</v>
      </c>
      <c r="CH175" s="41">
        <v>32201</v>
      </c>
      <c r="CI175" s="17">
        <v>10285.63718096939</v>
      </c>
      <c r="CJ175" s="21">
        <v>331.20780286439532</v>
      </c>
      <c r="CK175" s="41">
        <v>32077.689367772939</v>
      </c>
      <c r="CL175" s="17">
        <v>10285.637180969392</v>
      </c>
      <c r="CM175" s="21">
        <v>329.93947444075189</v>
      </c>
    </row>
    <row r="176" spans="1:91" ht="18" customHeight="1">
      <c r="B176" s="2"/>
      <c r="E176" s="50"/>
      <c r="F176" s="4"/>
      <c r="H176" s="22"/>
      <c r="J176" s="15"/>
      <c r="K176" s="22"/>
      <c r="M176" s="15"/>
      <c r="N176" s="22"/>
      <c r="P176" s="15"/>
      <c r="Q176" s="22"/>
      <c r="S176" s="15"/>
      <c r="T176" s="22"/>
      <c r="V176" s="15"/>
      <c r="W176" s="22"/>
      <c r="Y176" s="15"/>
      <c r="Z176" s="22"/>
      <c r="AB176" s="15"/>
      <c r="AC176" s="22"/>
      <c r="AE176" s="15"/>
      <c r="AF176" s="22"/>
      <c r="AH176" s="15"/>
      <c r="AI176" s="22"/>
      <c r="AK176" s="15"/>
      <c r="AL176" s="22"/>
      <c r="AN176" s="15"/>
      <c r="AO176" s="22"/>
      <c r="AQ176" s="15"/>
      <c r="AR176" s="22"/>
      <c r="AT176" s="15"/>
      <c r="AU176" s="22"/>
      <c r="AW176" s="15"/>
      <c r="AX176" s="22"/>
      <c r="AZ176" s="15"/>
      <c r="BA176" s="22"/>
      <c r="BC176" s="15"/>
      <c r="BD176" s="22"/>
      <c r="BF176" s="15"/>
      <c r="BG176" s="22"/>
      <c r="BI176" s="15"/>
      <c r="BJ176" s="22"/>
      <c r="BL176" s="15"/>
      <c r="BM176" s="22"/>
      <c r="BO176" s="15"/>
      <c r="BP176" s="22"/>
      <c r="BR176" s="15"/>
      <c r="BS176" s="22"/>
      <c r="BU176" s="15"/>
      <c r="BV176" s="22"/>
      <c r="BX176" s="15"/>
      <c r="BY176" s="22"/>
      <c r="CA176" s="15"/>
      <c r="CB176" s="22"/>
      <c r="CC176" s="18"/>
      <c r="CD176" s="15"/>
      <c r="CE176" s="22"/>
      <c r="CG176" s="15"/>
      <c r="CH176" s="22"/>
      <c r="CJ176" s="15"/>
      <c r="CK176" s="22"/>
      <c r="CM176" s="15"/>
    </row>
    <row r="177" spans="2:91" ht="18" customHeight="1">
      <c r="B177" s="45" t="s">
        <v>171</v>
      </c>
      <c r="C177" s="46"/>
      <c r="D177" s="46"/>
      <c r="E177" s="46"/>
      <c r="F177" s="46"/>
      <c r="G177" s="46"/>
      <c r="H177" s="22"/>
      <c r="J177" s="44">
        <f>SUM(J173:J175)</f>
        <v>86.726239418056721</v>
      </c>
      <c r="K177" s="22"/>
      <c r="M177" s="44">
        <f>SUM(M173:M175)</f>
        <v>192.56803399374334</v>
      </c>
      <c r="N177" s="22"/>
      <c r="P177" s="44">
        <f>SUM(P173:P175)</f>
        <v>293.24127485293724</v>
      </c>
      <c r="Q177" s="22"/>
      <c r="S177" s="44">
        <f>SUM(S173:S175)</f>
        <v>440.18735622661688</v>
      </c>
      <c r="T177" s="22"/>
      <c r="V177" s="44">
        <f>SUM(V173:V175)</f>
        <v>800.33849029718021</v>
      </c>
      <c r="W177" s="22"/>
      <c r="Y177" s="44">
        <f>SUM(Y173:Y175)</f>
        <v>1127.9143368387215</v>
      </c>
      <c r="Z177" s="22"/>
      <c r="AB177" s="44">
        <f>SUM(AB173:AB175)</f>
        <v>1487.4050139000312</v>
      </c>
      <c r="AC177" s="22"/>
      <c r="AE177" s="44">
        <f>SUM(AE173:AE175)</f>
        <v>1847.7274612669512</v>
      </c>
      <c r="AF177" s="22"/>
      <c r="AH177" s="44">
        <f>SUM(AH173:AH175)</f>
        <v>2783.725839164762</v>
      </c>
      <c r="AI177" s="22"/>
      <c r="AK177" s="44">
        <f>SUM(AK173:AK175)</f>
        <v>7539.2965968798735</v>
      </c>
      <c r="AL177" s="22"/>
      <c r="AN177" s="44">
        <f>SUM(AN173:AN175)</f>
        <v>12109.3511674453</v>
      </c>
      <c r="AO177" s="22"/>
      <c r="AQ177" s="44">
        <f>SUM(AQ173:AQ175)</f>
        <v>13875.26740268176</v>
      </c>
      <c r="AR177" s="22"/>
      <c r="AT177" s="44">
        <f>SUM(AT173:AT175)</f>
        <v>18740.859987899235</v>
      </c>
      <c r="AU177" s="22"/>
      <c r="AW177" s="44">
        <v>81.33369139790274</v>
      </c>
      <c r="AX177" s="22"/>
      <c r="AZ177" s="44">
        <v>126.07455592916169</v>
      </c>
      <c r="BA177" s="22"/>
      <c r="BC177" s="44">
        <v>198.69059088638699</v>
      </c>
      <c r="BD177" s="22"/>
      <c r="BF177" s="44">
        <v>241.00348569270705</v>
      </c>
      <c r="BG177" s="22"/>
      <c r="BI177" s="44">
        <v>436.77222681736947</v>
      </c>
      <c r="BJ177" s="22"/>
      <c r="BL177" s="44">
        <v>668.70251037347384</v>
      </c>
      <c r="BM177" s="22"/>
      <c r="BO177" s="44">
        <v>735.93826852883933</v>
      </c>
      <c r="BP177" s="22"/>
      <c r="BR177" s="44">
        <v>1158.5228197888014</v>
      </c>
      <c r="BS177" s="22"/>
      <c r="BU177" s="44">
        <v>1886.7996125381674</v>
      </c>
      <c r="BV177" s="22"/>
      <c r="BX177" s="44">
        <v>4118.5831926255596</v>
      </c>
      <c r="BY177" s="22"/>
      <c r="CA177" s="44">
        <v>5699.6873174668144</v>
      </c>
      <c r="CB177" s="22"/>
      <c r="CD177" s="44">
        <v>7315.365418139836</v>
      </c>
      <c r="CE177" s="22"/>
      <c r="CG177" s="44">
        <v>11236.110559498484</v>
      </c>
      <c r="CH177" s="22"/>
      <c r="CJ177" s="44">
        <v>11143.683092797959</v>
      </c>
      <c r="CK177" s="22"/>
      <c r="CM177" s="44">
        <v>11791.984445926271</v>
      </c>
    </row>
    <row r="178" spans="2:91" ht="18" customHeight="1">
      <c r="B178" s="22"/>
      <c r="H178" s="22"/>
      <c r="J178" s="10"/>
      <c r="K178" s="22"/>
      <c r="M178" s="10"/>
      <c r="N178" s="22"/>
      <c r="P178" s="10"/>
      <c r="Q178" s="22"/>
      <c r="S178" s="10"/>
      <c r="T178" s="22"/>
      <c r="V178" s="10"/>
      <c r="W178" s="22"/>
      <c r="Y178" s="10"/>
      <c r="Z178" s="22"/>
      <c r="AB178" s="10"/>
      <c r="AC178" s="22"/>
      <c r="AE178" s="10"/>
      <c r="AF178" s="22"/>
      <c r="AH178" s="10"/>
      <c r="AI178" s="22"/>
      <c r="AK178" s="10"/>
      <c r="AL178" s="22"/>
      <c r="AN178" s="10"/>
      <c r="AO178" s="22"/>
      <c r="AQ178" s="10"/>
      <c r="AR178" s="22"/>
      <c r="AT178" s="10"/>
      <c r="AU178" s="22"/>
      <c r="AW178" s="10"/>
      <c r="AX178" s="22"/>
      <c r="AZ178" s="10"/>
      <c r="BA178" s="22"/>
      <c r="BC178" s="10"/>
      <c r="BD178" s="22"/>
      <c r="BF178" s="10"/>
      <c r="BG178" s="22"/>
      <c r="BI178" s="10"/>
      <c r="BJ178" s="22"/>
      <c r="BL178" s="10"/>
      <c r="BM178" s="22"/>
      <c r="BO178" s="10"/>
      <c r="BP178" s="22"/>
      <c r="BR178" s="10"/>
      <c r="BS178" s="22"/>
      <c r="BU178" s="10"/>
      <c r="BV178" s="22"/>
      <c r="BX178" s="10"/>
      <c r="BY178" s="22"/>
      <c r="CA178" s="10"/>
      <c r="CB178" s="22"/>
      <c r="CD178" s="10"/>
      <c r="CE178" s="22"/>
      <c r="CG178" s="10"/>
      <c r="CH178" s="22"/>
      <c r="CJ178" s="10"/>
      <c r="CK178" s="22"/>
      <c r="CM178" s="10"/>
    </row>
    <row r="179" spans="2:91" ht="18" customHeight="1">
      <c r="B179" s="25" t="s">
        <v>172</v>
      </c>
      <c r="H179" s="22"/>
      <c r="J179" s="10"/>
      <c r="K179" s="22"/>
      <c r="M179" s="10"/>
      <c r="N179" s="22"/>
      <c r="P179" s="10"/>
      <c r="Q179" s="22"/>
      <c r="S179" s="10"/>
      <c r="T179" s="22"/>
      <c r="V179" s="10"/>
      <c r="W179" s="22"/>
      <c r="Y179" s="10"/>
      <c r="Z179" s="22"/>
      <c r="AB179" s="10"/>
      <c r="AC179" s="22"/>
      <c r="AE179" s="10"/>
      <c r="AF179" s="22"/>
      <c r="AH179" s="10"/>
      <c r="AI179" s="22"/>
      <c r="AK179" s="10"/>
      <c r="AL179" s="22"/>
      <c r="AN179" s="10"/>
      <c r="AO179" s="22"/>
      <c r="AQ179" s="10"/>
      <c r="AR179" s="22"/>
      <c r="AT179" s="10"/>
      <c r="AU179" s="22"/>
      <c r="AW179" s="10"/>
      <c r="AX179" s="22"/>
      <c r="AZ179" s="10"/>
      <c r="BA179" s="22"/>
      <c r="BC179" s="10"/>
      <c r="BD179" s="22"/>
      <c r="BF179" s="10"/>
      <c r="BG179" s="22"/>
      <c r="BI179" s="10"/>
      <c r="BJ179" s="22"/>
      <c r="BL179" s="10"/>
      <c r="BM179" s="22"/>
      <c r="BO179" s="10"/>
      <c r="BP179" s="22"/>
      <c r="BR179" s="10"/>
      <c r="BS179" s="22"/>
      <c r="BU179" s="10"/>
      <c r="BV179" s="22"/>
      <c r="BX179" s="10"/>
      <c r="BY179" s="22"/>
      <c r="CA179" s="10"/>
      <c r="CB179" s="22"/>
      <c r="CD179" s="10"/>
      <c r="CE179" s="22"/>
      <c r="CG179" s="10"/>
      <c r="CH179" s="22"/>
      <c r="CJ179" s="10"/>
      <c r="CK179" s="22"/>
      <c r="CM179" s="10"/>
    </row>
    <row r="180" spans="2:91" ht="18" customHeight="1">
      <c r="B180" s="2" t="s">
        <v>173</v>
      </c>
      <c r="C180" s="1">
        <v>7</v>
      </c>
      <c r="D180" s="1" t="s">
        <v>5</v>
      </c>
      <c r="E180" s="49" t="s">
        <v>13</v>
      </c>
      <c r="F180" s="4" t="s">
        <v>140</v>
      </c>
      <c r="G180" s="1" t="s">
        <v>174</v>
      </c>
      <c r="H180" s="41">
        <v>576767.8466700071</v>
      </c>
      <c r="I180" s="17">
        <f>J180*10^6/H180</f>
        <v>16868.96071467486</v>
      </c>
      <c r="J180" s="19">
        <v>9729.474146963963</v>
      </c>
      <c r="K180" s="41">
        <v>480731.70023506624</v>
      </c>
      <c r="L180" s="17">
        <f>M180*10^6/K180</f>
        <v>17908.28811813318</v>
      </c>
      <c r="M180" s="19">
        <v>8609.0817953295973</v>
      </c>
      <c r="N180" s="41">
        <v>511952.48672930116</v>
      </c>
      <c r="O180" s="17">
        <f>P180*10^6/N180</f>
        <v>18641.790446550895</v>
      </c>
      <c r="P180" s="19">
        <v>9543.7109761982592</v>
      </c>
      <c r="Q180" s="41">
        <v>581233.90917315905</v>
      </c>
      <c r="R180" s="17">
        <f>S180*10^6/Q180</f>
        <v>19123.624223633098</v>
      </c>
      <c r="S180" s="19">
        <v>11115.298865060786</v>
      </c>
      <c r="T180" s="41">
        <v>729764.99621423404</v>
      </c>
      <c r="U180" s="17">
        <f>V180*10^6/T180</f>
        <v>20379.820508232635</v>
      </c>
      <c r="V180" s="19">
        <v>14872.479636037158</v>
      </c>
      <c r="W180" s="41">
        <v>824420.24595799262</v>
      </c>
      <c r="X180" s="17">
        <f>Y180*10^6/W180</f>
        <v>21554.285516212836</v>
      </c>
      <c r="Y180" s="19">
        <v>17769.789366724985</v>
      </c>
      <c r="Z180" s="41">
        <v>918868.06430203561</v>
      </c>
      <c r="AA180" s="17">
        <f>AB180*10^6/Z180</f>
        <v>22676.254338321607</v>
      </c>
      <c r="AB180" s="19">
        <v>20836.485929474213</v>
      </c>
      <c r="AC180" s="41">
        <v>1018590.8190296509</v>
      </c>
      <c r="AD180" s="17">
        <f>AE180*10^6/AC180</f>
        <v>22496.656081148816</v>
      </c>
      <c r="AE180" s="19">
        <v>22914.887343125749</v>
      </c>
      <c r="AF180" s="41">
        <v>1088378.7672032304</v>
      </c>
      <c r="AG180" s="17">
        <f>AH180*10^6/AF180</f>
        <v>23263.721573885563</v>
      </c>
      <c r="AH180" s="19">
        <v>25319.740607144762</v>
      </c>
      <c r="AI180" s="41">
        <v>798354.04638534482</v>
      </c>
      <c r="AJ180" s="17">
        <f>AK180*10^6/AI180</f>
        <v>24030.787066622321</v>
      </c>
      <c r="AK180" s="19">
        <v>19185.076092462539</v>
      </c>
      <c r="AL180" s="41">
        <v>800649.50270941679</v>
      </c>
      <c r="AM180" s="17">
        <f>AN180*10^6/AL180</f>
        <v>24357.34267344516</v>
      </c>
      <c r="AN180" s="19">
        <v>19501.694298816721</v>
      </c>
      <c r="AO180" s="41">
        <v>611179</v>
      </c>
      <c r="AP180" s="17">
        <f>AQ180*10^6/AO180</f>
        <v>26212.456439864243</v>
      </c>
      <c r="AQ180" s="19">
        <v>16020.502914459788</v>
      </c>
      <c r="AR180" s="41">
        <v>685042.45576914027</v>
      </c>
      <c r="AS180" s="17">
        <f>AT180*10^6/AR180</f>
        <v>27253.170774744482</v>
      </c>
      <c r="AT180" s="19">
        <v>18669.579035026723</v>
      </c>
      <c r="AU180" s="41">
        <v>579588.59247342928</v>
      </c>
      <c r="AV180" s="17">
        <v>16898.065774597937</v>
      </c>
      <c r="AW180" s="19">
        <v>9793.9261578226469</v>
      </c>
      <c r="AX180" s="41">
        <v>475061.29065435892</v>
      </c>
      <c r="AY180" s="17">
        <v>17945.984913200329</v>
      </c>
      <c r="AZ180" s="19">
        <v>8525.4427549286011</v>
      </c>
      <c r="BA180" s="41">
        <v>515166.67708054173</v>
      </c>
      <c r="BB180" s="17">
        <v>18677.976386511516</v>
      </c>
      <c r="BC180" s="19">
        <v>9622.271029627962</v>
      </c>
      <c r="BD180" s="41">
        <v>576346.14775907644</v>
      </c>
      <c r="BE180" s="17">
        <v>19156.805020100623</v>
      </c>
      <c r="BF180" s="19">
        <v>11040.95077670673</v>
      </c>
      <c r="BG180" s="41">
        <v>725315.22846151062</v>
      </c>
      <c r="BH180" s="17">
        <v>20407.918388586619</v>
      </c>
      <c r="BI180" s="19">
        <v>14802.173988441566</v>
      </c>
      <c r="BJ180" s="41">
        <v>862983.78832829173</v>
      </c>
      <c r="BK180" s="17">
        <v>21579.261982523942</v>
      </c>
      <c r="BL180" s="19">
        <v>18622.553255007195</v>
      </c>
      <c r="BM180" s="41">
        <v>967533.21947153192</v>
      </c>
      <c r="BN180" s="17">
        <v>22699.691522577366</v>
      </c>
      <c r="BO180" s="19">
        <v>21962.705619849919</v>
      </c>
      <c r="BP180" s="41">
        <v>1139630.6116931385</v>
      </c>
      <c r="BQ180" s="17">
        <v>22516.39638634097</v>
      </c>
      <c r="BR180" s="19">
        <v>25660.374586890935</v>
      </c>
      <c r="BS180" s="41">
        <v>1231306.3824882749</v>
      </c>
      <c r="BT180" s="17">
        <v>23282.615101852887</v>
      </c>
      <c r="BU180" s="19">
        <v>28668.032575929356</v>
      </c>
      <c r="BV180" s="41">
        <v>676061.36788891046</v>
      </c>
      <c r="BW180" s="17">
        <v>24066.332341368103</v>
      </c>
      <c r="BX180" s="19">
        <v>16270.317562774444</v>
      </c>
      <c r="BY180" s="41">
        <v>700559</v>
      </c>
      <c r="BZ180" s="17">
        <v>24389.697955366173</v>
      </c>
      <c r="CA180" s="19">
        <v>17086.422409913372</v>
      </c>
      <c r="CB180" s="41">
        <v>611179</v>
      </c>
      <c r="CC180" s="17">
        <v>26219.926411870932</v>
      </c>
      <c r="CD180" s="19">
        <v>16025.068404480866</v>
      </c>
      <c r="CE180" s="41">
        <v>672749</v>
      </c>
      <c r="CF180" s="17">
        <v>27264.09032264975</v>
      </c>
      <c r="CG180" s="19">
        <v>18341.889500472298</v>
      </c>
      <c r="CH180" s="41">
        <v>530224</v>
      </c>
      <c r="CI180" s="17">
        <v>27671.635465064628</v>
      </c>
      <c r="CJ180" s="19">
        <v>14672.165242828429</v>
      </c>
      <c r="CK180" s="41">
        <v>539928.50998463552</v>
      </c>
      <c r="CL180" s="17">
        <v>28465.542936956757</v>
      </c>
      <c r="CM180" s="19">
        <v>15369.358183854727</v>
      </c>
    </row>
    <row r="181" spans="2:91" ht="18" customHeight="1">
      <c r="B181" s="2" t="s">
        <v>175</v>
      </c>
      <c r="C181" s="1">
        <v>7</v>
      </c>
      <c r="D181" s="1" t="s">
        <v>5</v>
      </c>
      <c r="E181" s="49" t="s">
        <v>13</v>
      </c>
      <c r="F181" s="4" t="s">
        <v>140</v>
      </c>
      <c r="G181" s="1" t="s">
        <v>174</v>
      </c>
      <c r="H181" s="41">
        <v>1601515.0139163733</v>
      </c>
      <c r="I181" s="17">
        <f>J181*10^6/H181</f>
        <v>23258.752449304324</v>
      </c>
      <c r="J181" s="19">
        <v>37249.241252525091</v>
      </c>
      <c r="K181" s="41">
        <v>1374307.7554033585</v>
      </c>
      <c r="L181" s="17">
        <f>M181*10^6/K181</f>
        <v>24691.766563196117</v>
      </c>
      <c r="M181" s="19">
        <v>33934.086282409757</v>
      </c>
      <c r="N181" s="41">
        <v>1187188.7651955106</v>
      </c>
      <c r="O181" s="17">
        <f>P181*10^6/N181</f>
        <v>25703.112156218605</v>
      </c>
      <c r="P181" s="19">
        <v>30514.445982422883</v>
      </c>
      <c r="Q181" s="41">
        <v>1141630.6590847988</v>
      </c>
      <c r="R181" s="17">
        <f>S181*10^6/Q181</f>
        <v>26367.459695609054</v>
      </c>
      <c r="S181" s="19">
        <v>30101.900390690033</v>
      </c>
      <c r="T181" s="41">
        <v>1092956.081399255</v>
      </c>
      <c r="U181" s="17">
        <f>V181*10^6/T181</f>
        <v>27625.010287969355</v>
      </c>
      <c r="V181" s="19">
        <v>30192.922992953092</v>
      </c>
      <c r="W181" s="41">
        <v>1069802.7178200292</v>
      </c>
      <c r="X181" s="17">
        <f>Y181*10^6/W181</f>
        <v>29035.517455431669</v>
      </c>
      <c r="Y181" s="19">
        <v>31062.275487131697</v>
      </c>
      <c r="Z181" s="41">
        <v>1015708.2207834651</v>
      </c>
      <c r="AA181" s="17">
        <f>AB181*10^6/Z181</f>
        <v>30653.566734641372</v>
      </c>
      <c r="AB181" s="19">
        <v>31135.079728709799</v>
      </c>
      <c r="AC181" s="41">
        <v>924359.56913392502</v>
      </c>
      <c r="AD181" s="17">
        <f>AE181*10^6/AC181</f>
        <v>31055.804645640936</v>
      </c>
      <c r="AE181" s="19">
        <v>28706.730201352002</v>
      </c>
      <c r="AF181" s="41">
        <v>832337.1824200782</v>
      </c>
      <c r="AG181" s="17">
        <f>AH181*10^6/AF181</f>
        <v>30609.038064509772</v>
      </c>
      <c r="AH181" s="19">
        <v>25477.040499202987</v>
      </c>
      <c r="AI181" s="41">
        <v>510996.75973365433</v>
      </c>
      <c r="AJ181" s="17">
        <f>AK181*10^6/AI181</f>
        <v>30162.271483378601</v>
      </c>
      <c r="AK181" s="19">
        <v>15412.822994213268</v>
      </c>
      <c r="AL181" s="41">
        <v>410344.20009377622</v>
      </c>
      <c r="AM181" s="17">
        <f>AN181*10^6/AL181</f>
        <v>30572.148148678953</v>
      </c>
      <c r="AN181" s="19">
        <v>12545.103677218087</v>
      </c>
      <c r="AO181" s="41">
        <v>241783</v>
      </c>
      <c r="AP181" s="17">
        <f>AQ181*10^6/AO181</f>
        <v>32900.596438789427</v>
      </c>
      <c r="AQ181" s="19">
        <v>7954.8049087598247</v>
      </c>
      <c r="AR181" s="41">
        <v>271003.45411611005</v>
      </c>
      <c r="AS181" s="17">
        <f>AT181*10^6/AR181</f>
        <v>34206.85029632126</v>
      </c>
      <c r="AT181" s="19">
        <v>9270.1745847357452</v>
      </c>
      <c r="AU181" s="41">
        <v>1596551.1780451115</v>
      </c>
      <c r="AV181" s="17">
        <v>23273.320571372155</v>
      </c>
      <c r="AW181" s="19">
        <v>37157.04737524574</v>
      </c>
      <c r="AX181" s="41">
        <v>1374849.3329773592</v>
      </c>
      <c r="AY181" s="17">
        <v>24709.726179548936</v>
      </c>
      <c r="AZ181" s="19">
        <v>33972.150556006047</v>
      </c>
      <c r="BA181" s="41">
        <v>1189944.2246441636</v>
      </c>
      <c r="BB181" s="17">
        <v>25724.71242253689</v>
      </c>
      <c r="BC181" s="19">
        <v>30610.972977829741</v>
      </c>
      <c r="BD181" s="41">
        <v>1146091.6299012057</v>
      </c>
      <c r="BE181" s="17">
        <v>26390.466110635298</v>
      </c>
      <c r="BF181" s="19">
        <v>30245.892318590541</v>
      </c>
      <c r="BG181" s="41">
        <v>1088664.3466324257</v>
      </c>
      <c r="BH181" s="17">
        <v>27650.385428042064</v>
      </c>
      <c r="BI181" s="19">
        <v>30101.988786154157</v>
      </c>
      <c r="BJ181" s="41">
        <v>1059322.4363393527</v>
      </c>
      <c r="BK181" s="17">
        <v>29062.926973496604</v>
      </c>
      <c r="BL181" s="19">
        <v>30787.010608717115</v>
      </c>
      <c r="BM181" s="41">
        <v>1010851.2874286334</v>
      </c>
      <c r="BN181" s="17">
        <v>30683.89124143665</v>
      </c>
      <c r="BO181" s="19">
        <v>31016.850964726407</v>
      </c>
      <c r="BP181" s="41">
        <v>853347.55337063957</v>
      </c>
      <c r="BQ181" s="17">
        <v>31092.197560254648</v>
      </c>
      <c r="BR181" s="19">
        <v>26532.450716959873</v>
      </c>
      <c r="BS181" s="41">
        <v>749670.16035835946</v>
      </c>
      <c r="BT181" s="17">
        <v>30649.868071735713</v>
      </c>
      <c r="BU181" s="19">
        <v>22977.291512300675</v>
      </c>
      <c r="BV181" s="41">
        <v>490269.11157232657</v>
      </c>
      <c r="BW181" s="17">
        <v>30223.793351208795</v>
      </c>
      <c r="BX181" s="19">
        <v>14817.792314642727</v>
      </c>
      <c r="BY181" s="41">
        <v>354757.00000000006</v>
      </c>
      <c r="BZ181" s="17">
        <v>30655.292780042088</v>
      </c>
      <c r="CA181" s="19">
        <v>10875.179700769391</v>
      </c>
      <c r="CB181" s="41">
        <v>241783.00000000003</v>
      </c>
      <c r="CC181" s="17">
        <v>32992.104972903282</v>
      </c>
      <c r="CD181" s="19">
        <v>7976.930116663475</v>
      </c>
      <c r="CE181" s="41">
        <v>172885</v>
      </c>
      <c r="CF181" s="17">
        <v>34367.409200074857</v>
      </c>
      <c r="CG181" s="19">
        <v>5941.6095395549419</v>
      </c>
      <c r="CH181" s="41">
        <v>125820</v>
      </c>
      <c r="CI181" s="17">
        <v>34942.231705845537</v>
      </c>
      <c r="CJ181" s="19">
        <v>4396.4315932294858</v>
      </c>
      <c r="CK181" s="41">
        <v>128122.84077345958</v>
      </c>
      <c r="CL181" s="17">
        <v>35940.856487947145</v>
      </c>
      <c r="CM181" s="19">
        <v>4604.844633067014</v>
      </c>
    </row>
    <row r="182" spans="2:91" ht="18" customHeight="1">
      <c r="B182" s="2" t="s">
        <v>176</v>
      </c>
      <c r="C182" s="1">
        <v>7</v>
      </c>
      <c r="D182" s="1" t="s">
        <v>5</v>
      </c>
      <c r="E182" s="49" t="s">
        <v>13</v>
      </c>
      <c r="F182" s="4" t="s">
        <v>140</v>
      </c>
      <c r="G182" s="1" t="s">
        <v>174</v>
      </c>
      <c r="H182" s="41">
        <v>13506.185770722041</v>
      </c>
      <c r="I182" s="17">
        <f>J182*10^6/H182</f>
        <v>25792.21096715505</v>
      </c>
      <c r="J182" s="19">
        <v>348.35439276005047</v>
      </c>
      <c r="K182" s="41">
        <v>27219.104361575475</v>
      </c>
      <c r="L182" s="17">
        <f>M182*10^6/K182</f>
        <v>25792.210967155035</v>
      </c>
      <c r="M182" s="19">
        <v>702.04088203076446</v>
      </c>
      <c r="N182" s="41">
        <v>44869.628075188426</v>
      </c>
      <c r="O182" s="17">
        <f>P182*10^6/N182</f>
        <v>25792.210967155046</v>
      </c>
      <c r="P182" s="19">
        <v>1157.2869133330428</v>
      </c>
      <c r="Q182" s="41">
        <v>41131.16656024869</v>
      </c>
      <c r="R182" s="17">
        <f>S182*10^6/Q182</f>
        <v>25792.210967155046</v>
      </c>
      <c r="S182" s="19">
        <v>1060.8637252471271</v>
      </c>
      <c r="T182" s="41">
        <v>54978.442386510818</v>
      </c>
      <c r="U182" s="17">
        <f>V182*10^6/T182</f>
        <v>25792.210967155046</v>
      </c>
      <c r="V182" s="19">
        <v>1418.015584678466</v>
      </c>
      <c r="W182" s="41">
        <v>48586.780313811119</v>
      </c>
      <c r="X182" s="17">
        <f>Y182*10^6/W182</f>
        <v>25792.210967155042</v>
      </c>
      <c r="Y182" s="19">
        <v>1253.1604880686318</v>
      </c>
      <c r="Z182" s="41">
        <v>63491.537116448802</v>
      </c>
      <c r="AA182" s="17">
        <f>AB182*10^6/Z182</f>
        <v>25792.210967155042</v>
      </c>
      <c r="AB182" s="19">
        <v>1637.5871199364024</v>
      </c>
      <c r="AC182" s="41">
        <v>78473.668986973367</v>
      </c>
      <c r="AD182" s="17">
        <f>AE182*10^6/AC182</f>
        <v>25532.6288561867</v>
      </c>
      <c r="AE182" s="19">
        <v>2003.6390652276395</v>
      </c>
      <c r="AF182" s="41">
        <v>93086.762289410442</v>
      </c>
      <c r="AG182" s="17">
        <f>AH182*10^6/AF182</f>
        <v>26492.613206357215</v>
      </c>
      <c r="AH182" s="19">
        <v>2466.1115879654699</v>
      </c>
      <c r="AI182" s="41">
        <v>172402.19388100089</v>
      </c>
      <c r="AJ182" s="17">
        <f>AK182*10^6/AI182</f>
        <v>28681.317527583695</v>
      </c>
      <c r="AK182" s="19">
        <v>4944.7220651530333</v>
      </c>
      <c r="AL182" s="41">
        <v>184906.72943943983</v>
      </c>
      <c r="AM182" s="17">
        <f>AN182*10^6/AL182</f>
        <v>27671.624909589682</v>
      </c>
      <c r="AN182" s="19">
        <v>5116.6696603071632</v>
      </c>
      <c r="AO182" s="41">
        <v>342237</v>
      </c>
      <c r="AP182" s="17">
        <f>AQ182*10^6/AO182</f>
        <v>27655.711343173949</v>
      </c>
      <c r="AQ182" s="19">
        <v>9464.8076829538222</v>
      </c>
      <c r="AR182" s="41">
        <v>383597.72658265947</v>
      </c>
      <c r="AS182" s="17">
        <f>AT182*10^6/AR182</f>
        <v>27823.144263889852</v>
      </c>
      <c r="AT182" s="19">
        <v>10672.89488600951</v>
      </c>
      <c r="AU182" s="41">
        <v>13566.229481459277</v>
      </c>
      <c r="AV182" s="17">
        <v>27693.418004998886</v>
      </c>
      <c r="AW182" s="19">
        <v>375.69526378179103</v>
      </c>
      <c r="AX182" s="41">
        <v>27018.376368281781</v>
      </c>
      <c r="AY182" s="17">
        <v>26746.82832149147</v>
      </c>
      <c r="AZ182" s="19">
        <v>722.65587424787498</v>
      </c>
      <c r="BA182" s="41">
        <v>45097.098275294818</v>
      </c>
      <c r="BB182" s="17">
        <v>26364.137143196502</v>
      </c>
      <c r="BC182" s="19">
        <v>1188.946083690083</v>
      </c>
      <c r="BD182" s="41">
        <v>40900.222339717904</v>
      </c>
      <c r="BE182" s="17">
        <v>26422.823944094984</v>
      </c>
      <c r="BF182" s="19">
        <v>1080.6993741567069</v>
      </c>
      <c r="BG182" s="41">
        <v>54684.424906063796</v>
      </c>
      <c r="BH182" s="17">
        <v>26263.866489023665</v>
      </c>
      <c r="BI182" s="19">
        <v>1436.2244347618998</v>
      </c>
      <c r="BJ182" s="41">
        <v>50590.775332355333</v>
      </c>
      <c r="BK182" s="17">
        <v>26302.031399787542</v>
      </c>
      <c r="BL182" s="19">
        <v>1330.6401613312071</v>
      </c>
      <c r="BM182" s="41">
        <v>66794.49309983461</v>
      </c>
      <c r="BN182" s="17">
        <v>26178.353742856692</v>
      </c>
      <c r="BO182" s="19">
        <v>1748.5698684422709</v>
      </c>
      <c r="BP182" s="41">
        <v>87208.834936222018</v>
      </c>
      <c r="BQ182" s="17">
        <v>25825.404569505881</v>
      </c>
      <c r="BR182" s="19">
        <v>2252.2034442631921</v>
      </c>
      <c r="BS182" s="41">
        <v>102427.45715336558</v>
      </c>
      <c r="BT182" s="17">
        <v>26751.260779406792</v>
      </c>
      <c r="BU182" s="19">
        <v>2740.0636172811983</v>
      </c>
      <c r="BV182" s="41">
        <v>148637.52053876308</v>
      </c>
      <c r="BW182" s="17">
        <v>28874.279018219593</v>
      </c>
      <c r="BX182" s="19">
        <v>4291.8012406125908</v>
      </c>
      <c r="BY182" s="41">
        <v>299311</v>
      </c>
      <c r="BZ182" s="17">
        <v>27764.075988599783</v>
      </c>
      <c r="CA182" s="19">
        <v>8310.0933482237888</v>
      </c>
      <c r="CB182" s="41">
        <v>342237</v>
      </c>
      <c r="CC182" s="17">
        <v>25981.814519863521</v>
      </c>
      <c r="CD182" s="19">
        <v>8891.9382558345314</v>
      </c>
      <c r="CE182" s="41">
        <v>442100</v>
      </c>
      <c r="CF182" s="17">
        <v>26121.911276340743</v>
      </c>
      <c r="CG182" s="19">
        <v>11548.496975270242</v>
      </c>
      <c r="CH182" s="41">
        <v>599721</v>
      </c>
      <c r="CI182" s="17">
        <v>26041.166818814192</v>
      </c>
      <c r="CJ182" s="19">
        <v>15617.434605746064</v>
      </c>
      <c r="CK182" s="41">
        <v>610697.48999761534</v>
      </c>
      <c r="CL182" s="17">
        <v>24373.467701730857</v>
      </c>
      <c r="CM182" s="19">
        <v>14884.815547984981</v>
      </c>
    </row>
    <row r="183" spans="2:91" ht="18" customHeight="1">
      <c r="B183" s="2" t="s">
        <v>168</v>
      </c>
      <c r="C183" s="1">
        <v>7</v>
      </c>
      <c r="D183" s="1" t="s">
        <v>5</v>
      </c>
      <c r="E183" s="49" t="s">
        <v>13</v>
      </c>
      <c r="F183" s="4" t="s">
        <v>140</v>
      </c>
      <c r="G183" s="1" t="s">
        <v>167</v>
      </c>
      <c r="H183" s="42"/>
      <c r="I183" s="17"/>
      <c r="J183" s="15"/>
      <c r="K183" s="42"/>
      <c r="L183" s="17"/>
      <c r="M183" s="15"/>
      <c r="N183" s="42"/>
      <c r="O183" s="17"/>
      <c r="P183" s="15"/>
      <c r="Q183" s="42"/>
      <c r="R183" s="17"/>
      <c r="S183" s="15"/>
      <c r="T183" s="42"/>
      <c r="U183" s="17"/>
      <c r="V183" s="15"/>
      <c r="W183" s="42"/>
      <c r="X183" s="17"/>
      <c r="Y183" s="15"/>
      <c r="Z183" s="42"/>
      <c r="AA183" s="17"/>
      <c r="AB183" s="15"/>
      <c r="AC183" s="42"/>
      <c r="AD183" s="17"/>
      <c r="AE183" s="15"/>
      <c r="AF183" s="42"/>
      <c r="AG183" s="17"/>
      <c r="AH183" s="15"/>
      <c r="AI183" s="42"/>
      <c r="AJ183" s="17"/>
      <c r="AK183" s="15"/>
      <c r="AL183" s="42"/>
      <c r="AM183" s="17"/>
      <c r="AN183" s="15"/>
      <c r="AO183" s="42"/>
      <c r="AP183" s="17"/>
      <c r="AQ183" s="15"/>
      <c r="AR183" s="42"/>
      <c r="AS183" s="17"/>
      <c r="AT183" s="15"/>
      <c r="AU183" s="41">
        <v>56</v>
      </c>
      <c r="AV183" s="17"/>
      <c r="AW183" s="19">
        <v>2.0720000000000001</v>
      </c>
      <c r="AX183" s="41">
        <v>666</v>
      </c>
      <c r="AY183" s="17"/>
      <c r="AZ183" s="19">
        <v>24.641999999999996</v>
      </c>
      <c r="BA183" s="41">
        <v>853</v>
      </c>
      <c r="BB183" s="17"/>
      <c r="BC183" s="19">
        <v>31.561</v>
      </c>
      <c r="BD183" s="41">
        <v>2055</v>
      </c>
      <c r="BE183" s="17"/>
      <c r="BF183" s="19">
        <v>110.7645</v>
      </c>
      <c r="BG183" s="41">
        <v>5808</v>
      </c>
      <c r="BH183" s="17"/>
      <c r="BI183" s="19">
        <v>261.28109727731095</v>
      </c>
      <c r="BJ183" s="41">
        <v>7626</v>
      </c>
      <c r="BK183" s="17"/>
      <c r="BL183" s="19">
        <v>383.61810076603649</v>
      </c>
      <c r="BM183" s="41">
        <v>12080</v>
      </c>
      <c r="BN183" s="17"/>
      <c r="BO183" s="19">
        <v>632.60660829253675</v>
      </c>
      <c r="BP183" s="41">
        <v>14749</v>
      </c>
      <c r="BQ183" s="17"/>
      <c r="BR183" s="19">
        <v>746.45365091926612</v>
      </c>
      <c r="BS183" s="41">
        <v>18785</v>
      </c>
      <c r="BT183" s="17"/>
      <c r="BU183" s="19">
        <v>879.07498262041088</v>
      </c>
      <c r="BV183" s="41">
        <v>74932</v>
      </c>
      <c r="BW183" s="17"/>
      <c r="BX183" s="19">
        <v>3496.7380791481619</v>
      </c>
      <c r="BY183" s="41">
        <v>141207.99999999997</v>
      </c>
      <c r="BZ183" s="17"/>
      <c r="CA183" s="19">
        <v>6137.1047904404304</v>
      </c>
      <c r="CB183" s="41">
        <v>127435.99999999999</v>
      </c>
      <c r="CC183" s="17"/>
      <c r="CD183" s="19">
        <v>6253.5058495829817</v>
      </c>
      <c r="CE183" s="41">
        <v>162835</v>
      </c>
      <c r="CF183" s="17"/>
      <c r="CG183" s="19">
        <v>7132.4338600042156</v>
      </c>
      <c r="CH183" s="41">
        <v>147094</v>
      </c>
      <c r="CI183" s="17"/>
      <c r="CJ183" s="19">
        <v>8912.3594546327386</v>
      </c>
      <c r="CK183" s="41">
        <v>87313.052374710081</v>
      </c>
      <c r="CL183" s="17"/>
      <c r="CM183" s="19">
        <v>5407.6055058287884</v>
      </c>
    </row>
    <row r="184" spans="2:91" ht="18" customHeight="1">
      <c r="B184" s="2"/>
      <c r="E184" s="50"/>
      <c r="F184" s="4"/>
      <c r="H184" s="22"/>
      <c r="J184" s="15"/>
      <c r="K184" s="22"/>
      <c r="M184" s="15"/>
      <c r="N184" s="22"/>
      <c r="P184" s="15"/>
      <c r="Q184" s="22"/>
      <c r="S184" s="15"/>
      <c r="T184" s="22"/>
      <c r="V184" s="15"/>
      <c r="W184" s="22"/>
      <c r="Y184" s="15"/>
      <c r="Z184" s="22"/>
      <c r="AB184" s="15"/>
      <c r="AC184" s="22"/>
      <c r="AE184" s="15"/>
      <c r="AF184" s="22"/>
      <c r="AH184" s="15"/>
      <c r="AI184" s="22"/>
      <c r="AK184" s="15"/>
      <c r="AL184" s="22"/>
      <c r="AN184" s="15"/>
      <c r="AO184" s="22"/>
      <c r="AQ184" s="15"/>
      <c r="AR184" s="22"/>
      <c r="AT184" s="15"/>
      <c r="AU184" s="22"/>
      <c r="AW184" s="15"/>
      <c r="AX184" s="22"/>
      <c r="AZ184" s="15"/>
      <c r="BA184" s="22"/>
      <c r="BC184" s="15"/>
      <c r="BD184" s="22"/>
      <c r="BF184" s="15"/>
      <c r="BG184" s="22"/>
      <c r="BI184" s="15"/>
      <c r="BJ184" s="22"/>
      <c r="BL184" s="15"/>
      <c r="BM184" s="22"/>
      <c r="BO184" s="15"/>
      <c r="BP184" s="22"/>
      <c r="BR184" s="15"/>
      <c r="BS184" s="22"/>
      <c r="BU184" s="15"/>
      <c r="BV184" s="22"/>
      <c r="BX184" s="15"/>
      <c r="BY184" s="22"/>
      <c r="CA184" s="15"/>
      <c r="CB184" s="22"/>
      <c r="CD184" s="15"/>
      <c r="CE184" s="22"/>
      <c r="CG184" s="15"/>
      <c r="CH184" s="22"/>
      <c r="CJ184" s="15"/>
      <c r="CK184" s="22"/>
      <c r="CM184" s="15"/>
    </row>
    <row r="185" spans="2:91" ht="18" customHeight="1">
      <c r="B185" s="45" t="s">
        <v>172</v>
      </c>
      <c r="C185" s="46"/>
      <c r="D185" s="46"/>
      <c r="E185" s="46"/>
      <c r="F185" s="46"/>
      <c r="G185" s="46"/>
      <c r="H185" s="22"/>
      <c r="J185" s="44">
        <f>SUM(J180:J182)</f>
        <v>47327.069792249102</v>
      </c>
      <c r="K185" s="22"/>
      <c r="M185" s="44">
        <f t="shared" ref="M185:AQ185" si="93">SUM(M180:M182)</f>
        <v>43245.20895977012</v>
      </c>
      <c r="N185" s="22"/>
      <c r="P185" s="44">
        <f t="shared" si="93"/>
        <v>41215.443871954187</v>
      </c>
      <c r="Q185" s="22"/>
      <c r="S185" s="44">
        <f t="shared" si="93"/>
        <v>42278.062980997944</v>
      </c>
      <c r="T185" s="22"/>
      <c r="V185" s="44">
        <f t="shared" si="93"/>
        <v>46483.418213668723</v>
      </c>
      <c r="W185" s="22"/>
      <c r="Y185" s="44">
        <f t="shared" si="93"/>
        <v>50085.22534192531</v>
      </c>
      <c r="Z185" s="22"/>
      <c r="AB185" s="44">
        <f t="shared" si="93"/>
        <v>53609.15277812042</v>
      </c>
      <c r="AC185" s="22"/>
      <c r="AE185" s="44">
        <f t="shared" si="93"/>
        <v>53625.256609705386</v>
      </c>
      <c r="AF185" s="22"/>
      <c r="AH185" s="44">
        <f t="shared" si="93"/>
        <v>53262.892694313217</v>
      </c>
      <c r="AI185" s="22"/>
      <c r="AK185" s="44">
        <f t="shared" si="93"/>
        <v>39542.621151828847</v>
      </c>
      <c r="AL185" s="22"/>
      <c r="AN185" s="44">
        <f t="shared" si="93"/>
        <v>37163.467636341971</v>
      </c>
      <c r="AO185" s="22"/>
      <c r="AQ185" s="44">
        <f t="shared" si="93"/>
        <v>33440.115506173432</v>
      </c>
      <c r="AR185" s="22"/>
      <c r="AT185" s="44">
        <f>SUM(AT180:AT183)</f>
        <v>38612.648505771976</v>
      </c>
      <c r="AU185" s="22"/>
      <c r="AW185" s="44">
        <v>47328.740796850179</v>
      </c>
      <c r="AX185" s="22"/>
      <c r="AZ185" s="44">
        <v>43244.891185182525</v>
      </c>
      <c r="BA185" s="22"/>
      <c r="BC185" s="44">
        <v>41453.751091147788</v>
      </c>
      <c r="BD185" s="22"/>
      <c r="BF185" s="44">
        <v>42478.306969453974</v>
      </c>
      <c r="BG185" s="22"/>
      <c r="BI185" s="44">
        <v>46601.668306634929</v>
      </c>
      <c r="BJ185" s="22"/>
      <c r="BL185" s="44">
        <v>51123.822125821549</v>
      </c>
      <c r="BM185" s="22"/>
      <c r="BO185" s="44">
        <v>55360.733061311133</v>
      </c>
      <c r="BP185" s="22"/>
      <c r="BR185" s="44">
        <v>55191.482399033273</v>
      </c>
      <c r="BS185" s="22"/>
      <c r="BU185" s="44">
        <v>55264.462688131644</v>
      </c>
      <c r="BV185" s="22"/>
      <c r="BX185" s="44">
        <v>38876.649197177925</v>
      </c>
      <c r="BY185" s="22"/>
      <c r="CA185" s="44">
        <v>42408.800249346983</v>
      </c>
      <c r="CB185" s="22"/>
      <c r="CD185" s="44">
        <v>39147.442626561853</v>
      </c>
      <c r="CE185" s="22"/>
      <c r="CG185" s="44">
        <v>42964.429875301699</v>
      </c>
      <c r="CH185" s="22"/>
      <c r="CJ185" s="44">
        <v>43598.390896436715</v>
      </c>
      <c r="CK185" s="22"/>
      <c r="CM185" s="44">
        <v>40266.623870735508</v>
      </c>
    </row>
    <row r="186" spans="2:91" ht="18" customHeight="1">
      <c r="B186" s="22"/>
      <c r="H186" s="22"/>
      <c r="J186" s="10"/>
      <c r="K186" s="22"/>
      <c r="M186" s="10"/>
      <c r="N186" s="22"/>
      <c r="P186" s="10"/>
      <c r="Q186" s="22"/>
      <c r="S186" s="10"/>
      <c r="T186" s="22"/>
      <c r="V186" s="10"/>
      <c r="W186" s="22"/>
      <c r="Y186" s="10"/>
      <c r="Z186" s="22"/>
      <c r="AB186" s="10"/>
      <c r="AC186" s="22"/>
      <c r="AE186" s="10"/>
      <c r="AF186" s="22"/>
      <c r="AH186" s="10"/>
      <c r="AI186" s="22"/>
      <c r="AK186" s="10"/>
      <c r="AL186" s="22"/>
      <c r="AN186" s="10"/>
      <c r="AO186" s="22"/>
      <c r="AQ186" s="10"/>
      <c r="AR186" s="22"/>
      <c r="AT186" s="10"/>
      <c r="AU186" s="22"/>
      <c r="AW186" s="10"/>
      <c r="AX186" s="22"/>
      <c r="AZ186" s="10"/>
      <c r="BA186" s="22"/>
      <c r="BC186" s="10"/>
      <c r="BD186" s="22"/>
      <c r="BF186" s="10"/>
      <c r="BG186" s="22"/>
      <c r="BI186" s="10"/>
      <c r="BJ186" s="22"/>
      <c r="BL186" s="10"/>
      <c r="BM186" s="22"/>
      <c r="BO186" s="10"/>
      <c r="BP186" s="22"/>
      <c r="BR186" s="10"/>
      <c r="BS186" s="22"/>
      <c r="BU186" s="10"/>
      <c r="BV186" s="22"/>
      <c r="BX186" s="10"/>
      <c r="BY186" s="22"/>
      <c r="CA186" s="10"/>
      <c r="CB186" s="22"/>
      <c r="CD186" s="10"/>
      <c r="CE186" s="22"/>
      <c r="CG186" s="10"/>
      <c r="CH186" s="22"/>
      <c r="CJ186" s="10"/>
      <c r="CK186" s="22"/>
      <c r="CM186" s="10"/>
    </row>
    <row r="187" spans="2:91" ht="18" customHeight="1">
      <c r="B187" s="45" t="s">
        <v>177</v>
      </c>
      <c r="C187" s="46"/>
      <c r="D187" s="46"/>
      <c r="E187" s="46"/>
      <c r="F187" s="46"/>
      <c r="G187" s="46"/>
      <c r="H187" s="22"/>
      <c r="J187" s="44">
        <f>J177+J185</f>
        <v>47413.79603166716</v>
      </c>
      <c r="K187" s="22"/>
      <c r="M187" s="44">
        <f t="shared" ref="M187" si="94">M177+M185</f>
        <v>43437.776993763866</v>
      </c>
      <c r="N187" s="22"/>
      <c r="P187" s="44">
        <f t="shared" ref="P187" si="95">P177+P185</f>
        <v>41508.685146807125</v>
      </c>
      <c r="Q187" s="22"/>
      <c r="S187" s="44">
        <f t="shared" ref="S187" si="96">S177+S185</f>
        <v>42718.250337224563</v>
      </c>
      <c r="T187" s="22"/>
      <c r="V187" s="44">
        <f t="shared" ref="V187" si="97">V177+V185</f>
        <v>47283.756703965904</v>
      </c>
      <c r="W187" s="22"/>
      <c r="Y187" s="44">
        <f t="shared" ref="Y187" si="98">Y177+Y185</f>
        <v>51213.139678764033</v>
      </c>
      <c r="Z187" s="22"/>
      <c r="AB187" s="44">
        <f t="shared" ref="AB187" si="99">AB177+AB185</f>
        <v>55096.557792020452</v>
      </c>
      <c r="AC187" s="22"/>
      <c r="AE187" s="44">
        <f t="shared" ref="AE187" si="100">AE177+AE185</f>
        <v>55472.984070972336</v>
      </c>
      <c r="AF187" s="22"/>
      <c r="AH187" s="44">
        <f t="shared" ref="AH187" si="101">AH177+AH185</f>
        <v>56046.61853347798</v>
      </c>
      <c r="AI187" s="22"/>
      <c r="AK187" s="44">
        <f t="shared" ref="AK187" si="102">AK177+AK185</f>
        <v>47081.917748708722</v>
      </c>
      <c r="AL187" s="22"/>
      <c r="AN187" s="44">
        <f t="shared" ref="AN187" si="103">AN177+AN185</f>
        <v>49272.818803787275</v>
      </c>
      <c r="AO187" s="22"/>
      <c r="AQ187" s="44">
        <f t="shared" ref="AQ187" si="104">AQ177+AQ185</f>
        <v>47315.382908855194</v>
      </c>
      <c r="AR187" s="22"/>
      <c r="AT187" s="44">
        <f t="shared" ref="AT187" si="105">AT177+AT185</f>
        <v>57353.508493671208</v>
      </c>
      <c r="AU187" s="22"/>
      <c r="AW187" s="44">
        <v>47410.074488248079</v>
      </c>
      <c r="AX187" s="22"/>
      <c r="AZ187" s="44">
        <v>43370.965741111686</v>
      </c>
      <c r="BA187" s="22"/>
      <c r="BC187" s="44">
        <v>41652.441682034172</v>
      </c>
      <c r="BD187" s="22"/>
      <c r="BF187" s="44">
        <v>42719.310455146682</v>
      </c>
      <c r="BG187" s="22"/>
      <c r="BI187" s="44">
        <v>47038.440533452296</v>
      </c>
      <c r="BJ187" s="22"/>
      <c r="BL187" s="44">
        <v>51792.524636195019</v>
      </c>
      <c r="BM187" s="22"/>
      <c r="BO187" s="44">
        <v>56096.67132983997</v>
      </c>
      <c r="BP187" s="22"/>
      <c r="BR187" s="44">
        <v>56350.005218822072</v>
      </c>
      <c r="BS187" s="22"/>
      <c r="BU187" s="44">
        <v>57151.262300669812</v>
      </c>
      <c r="BV187" s="22"/>
      <c r="BX187" s="44">
        <v>42995.232389803481</v>
      </c>
      <c r="BY187" s="22"/>
      <c r="CA187" s="44">
        <v>48108.487566813797</v>
      </c>
      <c r="CB187" s="22"/>
      <c r="CD187" s="44">
        <v>46462.808044701691</v>
      </c>
      <c r="CE187" s="22"/>
      <c r="CG187" s="44">
        <v>54200.540434800183</v>
      </c>
      <c r="CH187" s="22"/>
      <c r="CJ187" s="44">
        <v>54742.073989234676</v>
      </c>
      <c r="CK187" s="22"/>
      <c r="CM187" s="44">
        <v>52058.608316661775</v>
      </c>
    </row>
    <row r="188" spans="2:91" ht="18" customHeight="1">
      <c r="B188" s="22"/>
      <c r="H188" s="22"/>
      <c r="J188" s="10"/>
      <c r="K188" s="22"/>
      <c r="M188" s="10"/>
      <c r="N188" s="22"/>
      <c r="P188" s="10"/>
      <c r="Q188" s="22"/>
      <c r="S188" s="10"/>
      <c r="T188" s="22"/>
      <c r="V188" s="10"/>
      <c r="W188" s="22"/>
      <c r="Y188" s="10"/>
      <c r="Z188" s="22"/>
      <c r="AB188" s="10"/>
      <c r="AC188" s="22"/>
      <c r="AE188" s="10"/>
      <c r="AF188" s="22"/>
      <c r="AH188" s="10"/>
      <c r="AI188" s="22"/>
      <c r="AK188" s="10"/>
      <c r="AL188" s="22"/>
      <c r="AN188" s="10"/>
      <c r="AO188" s="22"/>
      <c r="AQ188" s="10"/>
      <c r="AR188" s="22"/>
      <c r="AT188" s="10"/>
      <c r="AU188" s="22"/>
      <c r="AW188" s="10"/>
      <c r="AX188" s="22"/>
      <c r="AZ188" s="10"/>
      <c r="BA188" s="22"/>
      <c r="BC188" s="10"/>
      <c r="BD188" s="22"/>
      <c r="BF188" s="10"/>
      <c r="BG188" s="22"/>
      <c r="BI188" s="10"/>
      <c r="BJ188" s="22"/>
      <c r="BL188" s="10"/>
      <c r="BM188" s="22"/>
      <c r="BO188" s="10"/>
      <c r="BP188" s="22"/>
      <c r="BR188" s="10"/>
      <c r="BS188" s="22"/>
      <c r="BU188" s="10"/>
      <c r="BV188" s="22"/>
      <c r="BX188" s="10"/>
      <c r="BY188" s="22"/>
      <c r="CA188" s="10"/>
      <c r="CB188" s="22"/>
      <c r="CD188" s="10"/>
      <c r="CE188" s="22"/>
      <c r="CG188" s="10"/>
      <c r="CH188" s="22"/>
      <c r="CJ188" s="10"/>
      <c r="CK188" s="22"/>
      <c r="CM188" s="10"/>
    </row>
    <row r="189" spans="2:91" ht="18" customHeight="1">
      <c r="B189" s="60" t="s">
        <v>178</v>
      </c>
      <c r="C189" s="12"/>
      <c r="D189" s="12"/>
      <c r="E189" s="12"/>
      <c r="F189" s="12"/>
      <c r="G189" s="12"/>
      <c r="H189" s="61"/>
      <c r="I189" s="12"/>
      <c r="J189" s="62"/>
      <c r="K189" s="61"/>
      <c r="L189" s="12"/>
      <c r="M189" s="62"/>
      <c r="N189" s="61"/>
      <c r="O189" s="12"/>
      <c r="P189" s="62"/>
      <c r="Q189" s="61"/>
      <c r="R189" s="12"/>
      <c r="S189" s="62"/>
      <c r="T189" s="61"/>
      <c r="U189" s="12"/>
      <c r="V189" s="62"/>
      <c r="W189" s="61"/>
      <c r="X189" s="12"/>
      <c r="Y189" s="62"/>
      <c r="Z189" s="61"/>
      <c r="AA189" s="12"/>
      <c r="AB189" s="62"/>
      <c r="AC189" s="61"/>
      <c r="AD189" s="12"/>
      <c r="AE189" s="62"/>
      <c r="AF189" s="61"/>
      <c r="AG189" s="12"/>
      <c r="AH189" s="62"/>
      <c r="AI189" s="61"/>
      <c r="AJ189" s="12"/>
      <c r="AK189" s="62"/>
      <c r="AL189" s="61"/>
      <c r="AM189" s="12"/>
      <c r="AN189" s="62"/>
      <c r="AO189" s="61"/>
      <c r="AP189" s="12"/>
      <c r="AQ189" s="62"/>
      <c r="AR189" s="61"/>
      <c r="AS189" s="12"/>
      <c r="AT189" s="62"/>
      <c r="AU189" s="61"/>
      <c r="AV189" s="12"/>
      <c r="AW189" s="62"/>
      <c r="AX189" s="61"/>
      <c r="AY189" s="12"/>
      <c r="AZ189" s="62"/>
      <c r="BA189" s="61"/>
      <c r="BB189" s="12"/>
      <c r="BC189" s="62"/>
      <c r="BD189" s="61"/>
      <c r="BE189" s="12"/>
      <c r="BF189" s="62"/>
      <c r="BG189" s="61"/>
      <c r="BH189" s="12"/>
      <c r="BI189" s="62"/>
      <c r="BJ189" s="61"/>
      <c r="BK189" s="12"/>
      <c r="BL189" s="62"/>
      <c r="BM189" s="61"/>
      <c r="BN189" s="12"/>
      <c r="BO189" s="62"/>
      <c r="BP189" s="61"/>
      <c r="BQ189" s="12"/>
      <c r="BR189" s="62"/>
      <c r="BS189" s="61"/>
      <c r="BT189" s="12"/>
      <c r="BU189" s="62"/>
      <c r="BV189" s="61"/>
      <c r="BW189" s="12"/>
      <c r="BX189" s="62"/>
      <c r="BY189" s="61"/>
      <c r="BZ189" s="12"/>
      <c r="CA189" s="62"/>
      <c r="CB189" s="61"/>
      <c r="CC189" s="12"/>
      <c r="CD189" s="62"/>
      <c r="CE189" s="61"/>
      <c r="CF189" s="12"/>
      <c r="CG189" s="62"/>
      <c r="CH189" s="61"/>
      <c r="CI189" s="12"/>
      <c r="CJ189" s="62"/>
      <c r="CK189" s="61"/>
      <c r="CL189" s="12"/>
      <c r="CM189" s="62"/>
    </row>
    <row r="190" spans="2:91" ht="18" customHeight="1">
      <c r="B190" s="16" t="s">
        <v>173</v>
      </c>
      <c r="C190" s="12"/>
      <c r="D190" s="12"/>
      <c r="E190" s="12"/>
      <c r="F190" s="65" t="s">
        <v>140</v>
      </c>
      <c r="G190" s="12" t="s">
        <v>174</v>
      </c>
      <c r="H190" s="61"/>
      <c r="I190" s="12"/>
      <c r="J190" s="64">
        <v>7467.8045635829858</v>
      </c>
      <c r="K190" s="61"/>
      <c r="L190" s="12"/>
      <c r="M190" s="64">
        <v>6483.8747960512983</v>
      </c>
      <c r="N190" s="61"/>
      <c r="O190" s="12"/>
      <c r="P190" s="64">
        <v>6847.0923474372494</v>
      </c>
      <c r="Q190" s="61"/>
      <c r="R190" s="12"/>
      <c r="S190" s="64">
        <v>7165.4116367288634</v>
      </c>
      <c r="T190" s="61"/>
      <c r="U190" s="12"/>
      <c r="V190" s="64">
        <v>8529.4032387465395</v>
      </c>
      <c r="W190" s="61"/>
      <c r="X190" s="12"/>
      <c r="Y190" s="64">
        <v>10966.238504940155</v>
      </c>
      <c r="Z190" s="61"/>
      <c r="AA190" s="12"/>
      <c r="AB190" s="64">
        <v>20087.351733024105</v>
      </c>
      <c r="AC190" s="61"/>
      <c r="AD190" s="12"/>
      <c r="AE190" s="64">
        <v>24174.546678305218</v>
      </c>
      <c r="AF190" s="61"/>
      <c r="AG190" s="12"/>
      <c r="AH190" s="64">
        <v>25997.325177424991</v>
      </c>
      <c r="AI190" s="61"/>
      <c r="AJ190" s="12"/>
      <c r="AK190" s="64">
        <v>16081.107379982685</v>
      </c>
      <c r="AL190" s="61"/>
      <c r="AM190" s="12"/>
      <c r="AN190" s="64" t="s">
        <v>179</v>
      </c>
      <c r="AO190" s="61"/>
      <c r="AP190" s="12"/>
      <c r="AQ190" s="64" t="s">
        <v>179</v>
      </c>
      <c r="AR190" s="61"/>
      <c r="AS190" s="12"/>
      <c r="AT190" s="64" t="s">
        <v>179</v>
      </c>
      <c r="AU190" s="61"/>
      <c r="AV190" s="12"/>
      <c r="AW190" s="64">
        <v>7467.8045635829858</v>
      </c>
      <c r="AX190" s="61"/>
      <c r="AY190" s="12"/>
      <c r="AZ190" s="64">
        <v>6483.8747960512983</v>
      </c>
      <c r="BA190" s="61"/>
      <c r="BB190" s="12"/>
      <c r="BC190" s="64">
        <v>6847.0923474372494</v>
      </c>
      <c r="BD190" s="61"/>
      <c r="BE190" s="12"/>
      <c r="BF190" s="64">
        <v>7165.4116367288634</v>
      </c>
      <c r="BG190" s="61"/>
      <c r="BH190" s="12"/>
      <c r="BI190" s="64">
        <v>8529.4032387465395</v>
      </c>
      <c r="BJ190" s="61"/>
      <c r="BK190" s="12"/>
      <c r="BL190" s="64">
        <v>10966.238504940155</v>
      </c>
      <c r="BM190" s="61"/>
      <c r="BN190" s="12"/>
      <c r="BO190" s="64">
        <v>20087.351733024105</v>
      </c>
      <c r="BP190" s="61"/>
      <c r="BQ190" s="12"/>
      <c r="BR190" s="64">
        <v>24174.546678305218</v>
      </c>
      <c r="BS190" s="61"/>
      <c r="BT190" s="12"/>
      <c r="BU190" s="64">
        <v>25997.325177424991</v>
      </c>
      <c r="BV190" s="61"/>
      <c r="BW190" s="12"/>
      <c r="BX190" s="64">
        <v>16081.107379982685</v>
      </c>
      <c r="BY190" s="61"/>
      <c r="BZ190" s="12"/>
      <c r="CA190" s="64" t="s">
        <v>179</v>
      </c>
      <c r="CB190" s="61"/>
      <c r="CC190" s="12"/>
      <c r="CD190" s="64" t="s">
        <v>179</v>
      </c>
      <c r="CE190" s="61"/>
      <c r="CF190" s="12"/>
      <c r="CG190" s="64" t="s">
        <v>179</v>
      </c>
      <c r="CH190" s="61"/>
      <c r="CI190" s="12"/>
      <c r="CJ190" s="64" t="s">
        <v>179</v>
      </c>
      <c r="CK190" s="61"/>
      <c r="CL190" s="12"/>
      <c r="CM190" s="64" t="s">
        <v>179</v>
      </c>
    </row>
    <row r="191" spans="2:91" ht="18" customHeight="1">
      <c r="B191" s="16" t="s">
        <v>175</v>
      </c>
      <c r="C191" s="12"/>
      <c r="D191" s="12"/>
      <c r="E191" s="12"/>
      <c r="F191" s="65" t="s">
        <v>140</v>
      </c>
      <c r="G191" s="12" t="s">
        <v>174</v>
      </c>
      <c r="H191" s="61"/>
      <c r="I191" s="12"/>
      <c r="J191" s="64">
        <v>23920.812837773774</v>
      </c>
      <c r="K191" s="61"/>
      <c r="L191" s="12"/>
      <c r="M191" s="64">
        <v>20311.842243150142</v>
      </c>
      <c r="N191" s="61"/>
      <c r="O191" s="12"/>
      <c r="P191" s="64">
        <v>15581.27799532403</v>
      </c>
      <c r="Q191" s="61"/>
      <c r="R191" s="12"/>
      <c r="S191" s="64">
        <v>13407.879622676899</v>
      </c>
      <c r="T191" s="61"/>
      <c r="U191" s="12"/>
      <c r="V191" s="64">
        <v>12387.247988197476</v>
      </c>
      <c r="W191" s="61"/>
      <c r="X191" s="12"/>
      <c r="Y191" s="64">
        <v>12293.521948559948</v>
      </c>
      <c r="Z191" s="61"/>
      <c r="AA191" s="12"/>
      <c r="AB191" s="64">
        <v>19171.139132212265</v>
      </c>
      <c r="AC191" s="61"/>
      <c r="AD191" s="12"/>
      <c r="AE191" s="64">
        <v>18619.16606144292</v>
      </c>
      <c r="AF191" s="61"/>
      <c r="AG191" s="12"/>
      <c r="AH191" s="64">
        <v>17672.801525382136</v>
      </c>
      <c r="AI191" s="61"/>
      <c r="AJ191" s="12"/>
      <c r="AK191" s="64">
        <v>9421.9521966469802</v>
      </c>
      <c r="AL191" s="61"/>
      <c r="AM191" s="12"/>
      <c r="AN191" s="64" t="s">
        <v>179</v>
      </c>
      <c r="AO191" s="61"/>
      <c r="AP191" s="12"/>
      <c r="AQ191" s="64" t="s">
        <v>179</v>
      </c>
      <c r="AR191" s="61"/>
      <c r="AS191" s="12"/>
      <c r="AT191" s="64" t="s">
        <v>179</v>
      </c>
      <c r="AU191" s="61"/>
      <c r="AV191" s="12"/>
      <c r="AW191" s="64">
        <v>23920.812837773774</v>
      </c>
      <c r="AX191" s="61"/>
      <c r="AY191" s="12"/>
      <c r="AZ191" s="64">
        <v>20311.842243150142</v>
      </c>
      <c r="BA191" s="61"/>
      <c r="BB191" s="12"/>
      <c r="BC191" s="64">
        <v>15581.27799532403</v>
      </c>
      <c r="BD191" s="61"/>
      <c r="BE191" s="12"/>
      <c r="BF191" s="64">
        <v>13407.879622676899</v>
      </c>
      <c r="BG191" s="61"/>
      <c r="BH191" s="12"/>
      <c r="BI191" s="64">
        <v>12387.247988197476</v>
      </c>
      <c r="BJ191" s="61"/>
      <c r="BK191" s="12"/>
      <c r="BL191" s="64">
        <v>12293.521948559948</v>
      </c>
      <c r="BM191" s="61"/>
      <c r="BN191" s="12"/>
      <c r="BO191" s="64">
        <v>19171.139132212265</v>
      </c>
      <c r="BP191" s="61"/>
      <c r="BQ191" s="12"/>
      <c r="BR191" s="64">
        <v>18619.16606144292</v>
      </c>
      <c r="BS191" s="61"/>
      <c r="BT191" s="12"/>
      <c r="BU191" s="64">
        <v>17672.801525382136</v>
      </c>
      <c r="BV191" s="61"/>
      <c r="BW191" s="12"/>
      <c r="BX191" s="64">
        <v>9421.9521966469802</v>
      </c>
      <c r="BY191" s="61"/>
      <c r="BZ191" s="12"/>
      <c r="CA191" s="64" t="s">
        <v>179</v>
      </c>
      <c r="CB191" s="61"/>
      <c r="CC191" s="12"/>
      <c r="CD191" s="64" t="s">
        <v>179</v>
      </c>
      <c r="CE191" s="61"/>
      <c r="CF191" s="12"/>
      <c r="CG191" s="64" t="s">
        <v>179</v>
      </c>
      <c r="CH191" s="61"/>
      <c r="CI191" s="12"/>
      <c r="CJ191" s="64" t="s">
        <v>179</v>
      </c>
      <c r="CK191" s="61"/>
      <c r="CL191" s="12"/>
      <c r="CM191" s="64" t="s">
        <v>179</v>
      </c>
    </row>
    <row r="192" spans="2:91" ht="18" customHeight="1">
      <c r="B192" s="16" t="s">
        <v>176</v>
      </c>
      <c r="C192" s="12"/>
      <c r="D192" s="12"/>
      <c r="E192" s="12"/>
      <c r="F192" s="65" t="s">
        <v>140</v>
      </c>
      <c r="G192" s="12" t="s">
        <v>174</v>
      </c>
      <c r="H192" s="61"/>
      <c r="I192" s="12"/>
      <c r="J192" s="64">
        <v>51.626589465543901</v>
      </c>
      <c r="K192" s="61"/>
      <c r="L192" s="12"/>
      <c r="M192" s="64">
        <v>57.591327456813765</v>
      </c>
      <c r="N192" s="61"/>
      <c r="O192" s="12"/>
      <c r="P192" s="64">
        <v>44.59454904826481</v>
      </c>
      <c r="Q192" s="61"/>
      <c r="R192" s="12"/>
      <c r="S192" s="64">
        <v>52.094790848433384</v>
      </c>
      <c r="T192" s="61"/>
      <c r="U192" s="12"/>
      <c r="V192" s="64">
        <v>84.678298401440401</v>
      </c>
      <c r="W192" s="61"/>
      <c r="X192" s="12"/>
      <c r="Y192" s="64">
        <v>238.59211187215135</v>
      </c>
      <c r="Z192" s="61"/>
      <c r="AA192" s="12"/>
      <c r="AB192" s="64">
        <v>424.5655847303392</v>
      </c>
      <c r="AC192" s="61"/>
      <c r="AD192" s="12"/>
      <c r="AE192" s="64">
        <v>568.0243941635855</v>
      </c>
      <c r="AF192" s="61"/>
      <c r="AG192" s="12"/>
      <c r="AH192" s="64">
        <v>927.55937358097879</v>
      </c>
      <c r="AI192" s="61"/>
      <c r="AJ192" s="12"/>
      <c r="AK192" s="64">
        <v>1725.6815805689439</v>
      </c>
      <c r="AL192" s="61"/>
      <c r="AM192" s="12"/>
      <c r="AN192" s="64" t="s">
        <v>179</v>
      </c>
      <c r="AO192" s="61"/>
      <c r="AP192" s="12"/>
      <c r="AQ192" s="64" t="s">
        <v>179</v>
      </c>
      <c r="AR192" s="61"/>
      <c r="AS192" s="12"/>
      <c r="AT192" s="64" t="s">
        <v>179</v>
      </c>
      <c r="AU192" s="61"/>
      <c r="AV192" s="12"/>
      <c r="AW192" s="64">
        <v>51.626589465543901</v>
      </c>
      <c r="AX192" s="61"/>
      <c r="AY192" s="12"/>
      <c r="AZ192" s="64">
        <v>57.591327456813765</v>
      </c>
      <c r="BA192" s="61"/>
      <c r="BB192" s="12"/>
      <c r="BC192" s="64">
        <v>44.59454904826481</v>
      </c>
      <c r="BD192" s="61"/>
      <c r="BE192" s="12"/>
      <c r="BF192" s="64">
        <v>52.094790848433384</v>
      </c>
      <c r="BG192" s="61"/>
      <c r="BH192" s="12"/>
      <c r="BI192" s="64">
        <v>84.678298401440401</v>
      </c>
      <c r="BJ192" s="61"/>
      <c r="BK192" s="12"/>
      <c r="BL192" s="64">
        <v>238.59211187215135</v>
      </c>
      <c r="BM192" s="61"/>
      <c r="BN192" s="12"/>
      <c r="BO192" s="64">
        <v>424.5655847303392</v>
      </c>
      <c r="BP192" s="61"/>
      <c r="BQ192" s="12"/>
      <c r="BR192" s="64">
        <v>568.0243941635855</v>
      </c>
      <c r="BS192" s="61"/>
      <c r="BT192" s="12"/>
      <c r="BU192" s="64">
        <v>927.55937358097879</v>
      </c>
      <c r="BV192" s="61"/>
      <c r="BW192" s="12"/>
      <c r="BX192" s="64">
        <v>1725.6815805689439</v>
      </c>
      <c r="BY192" s="61"/>
      <c r="BZ192" s="12"/>
      <c r="CA192" s="64" t="s">
        <v>179</v>
      </c>
      <c r="CB192" s="61"/>
      <c r="CC192" s="12"/>
      <c r="CD192" s="64" t="s">
        <v>179</v>
      </c>
      <c r="CE192" s="61"/>
      <c r="CF192" s="12"/>
      <c r="CG192" s="64" t="s">
        <v>179</v>
      </c>
      <c r="CH192" s="61"/>
      <c r="CI192" s="12"/>
      <c r="CJ192" s="64" t="s">
        <v>179</v>
      </c>
      <c r="CK192" s="61"/>
      <c r="CL192" s="12"/>
      <c r="CM192" s="64" t="s">
        <v>179</v>
      </c>
    </row>
    <row r="193" spans="1:91" ht="18" customHeight="1">
      <c r="B193" s="16"/>
      <c r="C193" s="12"/>
      <c r="D193" s="12"/>
      <c r="E193" s="66"/>
      <c r="F193" s="65"/>
      <c r="G193" s="12"/>
      <c r="H193" s="61"/>
      <c r="I193" s="12"/>
      <c r="J193" s="67"/>
      <c r="K193" s="61"/>
      <c r="L193" s="12"/>
      <c r="M193" s="67"/>
      <c r="N193" s="61"/>
      <c r="O193" s="12"/>
      <c r="P193" s="67"/>
      <c r="Q193" s="61"/>
      <c r="R193" s="12"/>
      <c r="S193" s="67"/>
      <c r="T193" s="61"/>
      <c r="U193" s="12"/>
      <c r="V193" s="67"/>
      <c r="W193" s="61"/>
      <c r="X193" s="12"/>
      <c r="Y193" s="67"/>
      <c r="Z193" s="61"/>
      <c r="AA193" s="12"/>
      <c r="AB193" s="67"/>
      <c r="AC193" s="61"/>
      <c r="AD193" s="12"/>
      <c r="AE193" s="67"/>
      <c r="AF193" s="61"/>
      <c r="AG193" s="12"/>
      <c r="AH193" s="67"/>
      <c r="AI193" s="61"/>
      <c r="AJ193" s="12"/>
      <c r="AK193" s="67"/>
      <c r="AL193" s="61"/>
      <c r="AM193" s="12"/>
      <c r="AN193" s="67"/>
      <c r="AO193" s="61"/>
      <c r="AP193" s="12"/>
      <c r="AQ193" s="67"/>
      <c r="AR193" s="61"/>
      <c r="AS193" s="12"/>
      <c r="AT193" s="67"/>
      <c r="AU193" s="61"/>
      <c r="AV193" s="12"/>
      <c r="AW193" s="67"/>
      <c r="AX193" s="61"/>
      <c r="AY193" s="12"/>
      <c r="AZ193" s="67"/>
      <c r="BA193" s="61"/>
      <c r="BB193" s="12"/>
      <c r="BC193" s="67"/>
      <c r="BD193" s="61"/>
      <c r="BE193" s="12"/>
      <c r="BF193" s="67"/>
      <c r="BG193" s="61"/>
      <c r="BH193" s="12"/>
      <c r="BI193" s="67"/>
      <c r="BJ193" s="61"/>
      <c r="BK193" s="12"/>
      <c r="BL193" s="67"/>
      <c r="BM193" s="61"/>
      <c r="BN193" s="12"/>
      <c r="BO193" s="67"/>
      <c r="BP193" s="61"/>
      <c r="BQ193" s="12"/>
      <c r="BR193" s="67"/>
      <c r="BS193" s="61"/>
      <c r="BT193" s="12"/>
      <c r="BU193" s="67"/>
      <c r="BV193" s="61"/>
      <c r="BW193" s="12"/>
      <c r="BX193" s="67"/>
      <c r="BY193" s="61"/>
      <c r="BZ193" s="12"/>
      <c r="CA193" s="67"/>
      <c r="CB193" s="61"/>
      <c r="CC193" s="12"/>
      <c r="CD193" s="67"/>
      <c r="CE193" s="61"/>
      <c r="CF193" s="12"/>
      <c r="CG193" s="67"/>
      <c r="CH193" s="61"/>
      <c r="CI193" s="12"/>
      <c r="CJ193" s="67"/>
      <c r="CK193" s="61"/>
      <c r="CL193" s="12"/>
      <c r="CM193" s="67"/>
    </row>
    <row r="194" spans="1:91" ht="18" customHeight="1">
      <c r="B194" s="68" t="s">
        <v>180</v>
      </c>
      <c r="C194" s="69"/>
      <c r="D194" s="69"/>
      <c r="E194" s="69"/>
      <c r="F194" s="69"/>
      <c r="G194" s="69"/>
      <c r="H194" s="61"/>
      <c r="I194" s="12"/>
      <c r="J194" s="70">
        <f t="shared" ref="J194" si="106">SUM(J190:J192)</f>
        <v>31440.243990822302</v>
      </c>
      <c r="K194" s="61"/>
      <c r="L194" s="12"/>
      <c r="M194" s="70">
        <f t="shared" ref="M194" si="107">SUM(M190:M192)</f>
        <v>26853.308366658253</v>
      </c>
      <c r="N194" s="61"/>
      <c r="O194" s="12"/>
      <c r="P194" s="70">
        <f t="shared" ref="P194" si="108">SUM(P190:P192)</f>
        <v>22472.964891809544</v>
      </c>
      <c r="Q194" s="61"/>
      <c r="R194" s="12"/>
      <c r="S194" s="70">
        <f t="shared" ref="S194" si="109">SUM(S190:S192)</f>
        <v>20625.386050254197</v>
      </c>
      <c r="T194" s="61"/>
      <c r="U194" s="12"/>
      <c r="V194" s="70">
        <f t="shared" ref="V194" si="110">SUM(V190:V192)</f>
        <v>21001.329525345453</v>
      </c>
      <c r="W194" s="61"/>
      <c r="X194" s="12"/>
      <c r="Y194" s="70">
        <f t="shared" ref="Y194" si="111">SUM(Y190:Y192)</f>
        <v>23498.352565372254</v>
      </c>
      <c r="Z194" s="61"/>
      <c r="AA194" s="12"/>
      <c r="AB194" s="70">
        <f t="shared" ref="AB194" si="112">SUM(AB190:AB192)</f>
        <v>39683.056449966709</v>
      </c>
      <c r="AC194" s="61"/>
      <c r="AD194" s="12"/>
      <c r="AE194" s="70">
        <f t="shared" ref="AE194" si="113">SUM(AE190:AE192)</f>
        <v>43361.737133911724</v>
      </c>
      <c r="AF194" s="61"/>
      <c r="AG194" s="12"/>
      <c r="AH194" s="70">
        <f t="shared" ref="AH194" si="114">SUM(AH190:AH192)</f>
        <v>44597.686076388112</v>
      </c>
      <c r="AI194" s="61"/>
      <c r="AJ194" s="12"/>
      <c r="AK194" s="70">
        <f>SUM(AK190:AK192)</f>
        <v>27228.741157198609</v>
      </c>
      <c r="AL194" s="61"/>
      <c r="AM194" s="12"/>
      <c r="AN194" s="70">
        <v>0</v>
      </c>
      <c r="AO194" s="61"/>
      <c r="AP194" s="12"/>
      <c r="AQ194" s="70">
        <v>0</v>
      </c>
      <c r="AR194" s="61"/>
      <c r="AS194" s="12"/>
      <c r="AT194" s="70">
        <v>0</v>
      </c>
      <c r="AU194" s="61"/>
      <c r="AV194" s="12"/>
      <c r="AW194" s="70">
        <v>31440.243990822302</v>
      </c>
      <c r="AX194" s="61"/>
      <c r="AY194" s="12"/>
      <c r="AZ194" s="70">
        <v>26853.308366658253</v>
      </c>
      <c r="BA194" s="61"/>
      <c r="BB194" s="12"/>
      <c r="BC194" s="70">
        <v>22472.964891809544</v>
      </c>
      <c r="BD194" s="61"/>
      <c r="BE194" s="12"/>
      <c r="BF194" s="70">
        <v>20625.386050254197</v>
      </c>
      <c r="BG194" s="61"/>
      <c r="BH194" s="12"/>
      <c r="BI194" s="70">
        <v>21001.329525345453</v>
      </c>
      <c r="BJ194" s="61"/>
      <c r="BK194" s="12"/>
      <c r="BL194" s="70">
        <v>23498.352565372254</v>
      </c>
      <c r="BM194" s="61"/>
      <c r="BN194" s="12"/>
      <c r="BO194" s="70">
        <v>39683.056449966709</v>
      </c>
      <c r="BP194" s="61"/>
      <c r="BQ194" s="12"/>
      <c r="BR194" s="70">
        <v>43361.737133911724</v>
      </c>
      <c r="BS194" s="61"/>
      <c r="BT194" s="12"/>
      <c r="BU194" s="70">
        <v>44597.686076388112</v>
      </c>
      <c r="BV194" s="61"/>
      <c r="BW194" s="12"/>
      <c r="BX194" s="70">
        <v>27228.741157198609</v>
      </c>
      <c r="BY194" s="61"/>
      <c r="BZ194" s="12"/>
      <c r="CA194" s="70">
        <v>0</v>
      </c>
      <c r="CB194" s="61"/>
      <c r="CC194" s="12"/>
      <c r="CD194" s="70">
        <v>0</v>
      </c>
      <c r="CE194" s="61"/>
      <c r="CF194" s="12"/>
      <c r="CG194" s="70">
        <v>0</v>
      </c>
      <c r="CH194" s="61"/>
      <c r="CI194" s="12"/>
      <c r="CJ194" s="70">
        <v>0</v>
      </c>
      <c r="CK194" s="61"/>
      <c r="CL194" s="12"/>
      <c r="CM194" s="70">
        <v>0</v>
      </c>
    </row>
    <row r="195" spans="1:91" ht="18" customHeight="1">
      <c r="B195" s="22"/>
      <c r="H195" s="22"/>
      <c r="J195" s="10"/>
      <c r="K195" s="22"/>
      <c r="M195" s="10"/>
      <c r="N195" s="22"/>
      <c r="P195" s="10"/>
      <c r="Q195" s="22"/>
      <c r="S195" s="10"/>
      <c r="T195" s="22"/>
      <c r="V195" s="10"/>
      <c r="W195" s="22"/>
      <c r="Y195" s="10"/>
      <c r="Z195" s="22"/>
      <c r="AB195" s="10"/>
      <c r="AC195" s="22"/>
      <c r="AE195" s="10"/>
      <c r="AF195" s="22"/>
      <c r="AH195" s="10"/>
      <c r="AI195" s="22"/>
      <c r="AK195" s="10"/>
      <c r="AL195" s="22"/>
      <c r="AN195" s="10"/>
      <c r="AO195" s="22"/>
      <c r="AQ195" s="10"/>
      <c r="AR195" s="22"/>
      <c r="AT195" s="10"/>
      <c r="AU195" s="22"/>
      <c r="AW195" s="10"/>
      <c r="AX195" s="22"/>
      <c r="AZ195" s="10"/>
      <c r="BA195" s="22"/>
      <c r="BC195" s="10"/>
      <c r="BD195" s="22"/>
      <c r="BF195" s="10"/>
      <c r="BG195" s="22"/>
      <c r="BI195" s="10"/>
      <c r="BJ195" s="22"/>
      <c r="BL195" s="10"/>
      <c r="BM195" s="22"/>
      <c r="BO195" s="10"/>
      <c r="BP195" s="22"/>
      <c r="BR195" s="10"/>
      <c r="BS195" s="22"/>
      <c r="BU195" s="10"/>
      <c r="BV195" s="22"/>
      <c r="BX195" s="10"/>
      <c r="BY195" s="22"/>
      <c r="CA195" s="10"/>
      <c r="CB195" s="22"/>
      <c r="CD195" s="10"/>
      <c r="CE195" s="22"/>
      <c r="CG195" s="10"/>
      <c r="CH195" s="22"/>
      <c r="CJ195" s="10"/>
      <c r="CK195" s="22"/>
      <c r="CM195" s="10"/>
    </row>
    <row r="196" spans="1:91" ht="18" customHeight="1">
      <c r="A196" s="11"/>
      <c r="B196" s="20" t="s">
        <v>181</v>
      </c>
      <c r="H196" s="22"/>
      <c r="J196" s="10"/>
      <c r="K196" s="22"/>
      <c r="M196" s="10"/>
      <c r="N196" s="22"/>
      <c r="P196" s="10"/>
      <c r="Q196" s="22"/>
      <c r="S196" s="10"/>
      <c r="T196" s="22"/>
      <c r="V196" s="10"/>
      <c r="W196" s="22"/>
      <c r="Y196" s="10"/>
      <c r="Z196" s="22"/>
      <c r="AB196" s="10"/>
      <c r="AC196" s="22"/>
      <c r="AE196" s="10"/>
      <c r="AF196" s="22"/>
      <c r="AH196" s="10"/>
      <c r="AI196" s="22"/>
      <c r="AK196" s="10"/>
      <c r="AL196" s="22"/>
      <c r="AN196" s="10"/>
      <c r="AO196" s="22"/>
      <c r="AQ196" s="10"/>
      <c r="AR196" s="22"/>
      <c r="AT196" s="10"/>
      <c r="AU196" s="22"/>
      <c r="AW196" s="10"/>
      <c r="AX196" s="22"/>
      <c r="AZ196" s="10"/>
      <c r="BA196" s="22"/>
      <c r="BC196" s="10"/>
      <c r="BD196" s="22"/>
      <c r="BF196" s="10"/>
      <c r="BG196" s="22"/>
      <c r="BI196" s="10"/>
      <c r="BJ196" s="22"/>
      <c r="BL196" s="10"/>
      <c r="BM196" s="22"/>
      <c r="BO196" s="10"/>
      <c r="BP196" s="22"/>
      <c r="BR196" s="10"/>
      <c r="BS196" s="22"/>
      <c r="BU196" s="10"/>
      <c r="BV196" s="22"/>
      <c r="BX196" s="10"/>
      <c r="BY196" s="22"/>
      <c r="CA196" s="10"/>
      <c r="CB196" s="22"/>
      <c r="CD196" s="10"/>
      <c r="CE196" s="22"/>
      <c r="CG196" s="10"/>
      <c r="CH196" s="22"/>
      <c r="CJ196" s="10"/>
      <c r="CK196" s="22"/>
      <c r="CM196" s="10"/>
    </row>
    <row r="197" spans="1:91" ht="18" customHeight="1">
      <c r="B197" s="22"/>
      <c r="H197" s="22"/>
      <c r="J197" s="10"/>
      <c r="K197" s="22"/>
      <c r="M197" s="10"/>
      <c r="N197" s="22"/>
      <c r="P197" s="10"/>
      <c r="Q197" s="22"/>
      <c r="S197" s="10"/>
      <c r="T197" s="22"/>
      <c r="V197" s="10"/>
      <c r="W197" s="22"/>
      <c r="Y197" s="10"/>
      <c r="Z197" s="22"/>
      <c r="AB197" s="10"/>
      <c r="AC197" s="22"/>
      <c r="AE197" s="10"/>
      <c r="AF197" s="22"/>
      <c r="AH197" s="10"/>
      <c r="AI197" s="22"/>
      <c r="AK197" s="10"/>
      <c r="AL197" s="22"/>
      <c r="AN197" s="10"/>
      <c r="AO197" s="22"/>
      <c r="AQ197" s="74"/>
      <c r="AR197" s="22"/>
      <c r="AT197" s="73"/>
      <c r="AU197" s="22"/>
      <c r="AW197" s="10"/>
      <c r="AX197" s="22"/>
      <c r="AZ197" s="10"/>
      <c r="BA197" s="22"/>
      <c r="BC197" s="10"/>
      <c r="BD197" s="22"/>
      <c r="BF197" s="10"/>
      <c r="BG197" s="22"/>
      <c r="BI197" s="10"/>
      <c r="BJ197" s="22"/>
      <c r="BL197" s="10"/>
      <c r="BM197" s="22"/>
      <c r="BO197" s="10"/>
      <c r="BP197" s="22"/>
      <c r="BR197" s="10"/>
      <c r="BS197" s="22"/>
      <c r="BU197" s="10"/>
      <c r="BV197" s="22"/>
      <c r="BX197" s="10"/>
      <c r="BY197" s="22"/>
      <c r="CA197" s="10"/>
      <c r="CB197" s="22"/>
      <c r="CD197" s="74"/>
      <c r="CE197" s="22"/>
      <c r="CG197" s="73"/>
      <c r="CH197" s="22"/>
      <c r="CJ197" s="73"/>
      <c r="CK197" s="22"/>
      <c r="CM197" s="73"/>
    </row>
    <row r="198" spans="1:91" ht="18" customHeight="1">
      <c r="B198" s="25" t="s">
        <v>182</v>
      </c>
      <c r="H198" s="22"/>
      <c r="J198" s="10"/>
      <c r="K198" s="22"/>
      <c r="M198" s="10"/>
      <c r="N198" s="22"/>
      <c r="P198" s="10"/>
      <c r="Q198" s="22"/>
      <c r="S198" s="10"/>
      <c r="T198" s="22"/>
      <c r="V198" s="10"/>
      <c r="W198" s="22"/>
      <c r="Y198" s="10"/>
      <c r="Z198" s="22"/>
      <c r="AB198" s="10"/>
      <c r="AC198" s="22"/>
      <c r="AE198" s="10"/>
      <c r="AF198" s="22"/>
      <c r="AH198" s="10"/>
      <c r="AI198" s="22"/>
      <c r="AK198" s="10"/>
      <c r="AL198" s="22"/>
      <c r="AN198" s="73"/>
      <c r="AO198" s="22"/>
      <c r="AQ198" s="73"/>
      <c r="AR198" s="22"/>
      <c r="AT198" s="73">
        <v>705.30806802993015</v>
      </c>
      <c r="AU198" s="22"/>
      <c r="AW198" s="10"/>
      <c r="AX198" s="22"/>
      <c r="AZ198" s="10"/>
      <c r="BA198" s="22"/>
      <c r="BC198" s="10"/>
      <c r="BD198" s="22"/>
      <c r="BF198" s="10"/>
      <c r="BG198" s="22"/>
      <c r="BI198" s="10"/>
      <c r="BJ198" s="22"/>
      <c r="BL198" s="10"/>
      <c r="BM198" s="22"/>
      <c r="BO198" s="10"/>
      <c r="BP198" s="22"/>
      <c r="BR198" s="10"/>
      <c r="BS198" s="22"/>
      <c r="BU198" s="10"/>
      <c r="BV198" s="22"/>
      <c r="BX198" s="10"/>
      <c r="BY198" s="22"/>
      <c r="CA198" s="73"/>
      <c r="CB198" s="22"/>
      <c r="CD198" s="73"/>
      <c r="CE198" s="22"/>
      <c r="CG198" s="73"/>
      <c r="CH198" s="22"/>
      <c r="CJ198" s="73"/>
      <c r="CK198" s="22"/>
      <c r="CM198" s="73"/>
    </row>
    <row r="199" spans="1:91" ht="18" customHeight="1">
      <c r="B199" s="2" t="s">
        <v>183</v>
      </c>
      <c r="C199" s="1">
        <v>8</v>
      </c>
      <c r="D199" s="1" t="s">
        <v>5</v>
      </c>
      <c r="E199" s="30" t="s">
        <v>11</v>
      </c>
      <c r="F199" s="4" t="s">
        <v>140</v>
      </c>
      <c r="G199" s="1" t="s">
        <v>167</v>
      </c>
      <c r="H199" s="41">
        <v>1836.6331622385951</v>
      </c>
      <c r="I199" s="17">
        <f>J199*10^6/H199</f>
        <v>41225.865315999341</v>
      </c>
      <c r="J199" s="19">
        <v>75.716791381346283</v>
      </c>
      <c r="K199" s="41">
        <v>3991.0608453895957</v>
      </c>
      <c r="L199" s="17">
        <f>M199*10^6/K199</f>
        <v>41225.865315999341</v>
      </c>
      <c r="M199" s="19">
        <v>164.53493687998994</v>
      </c>
      <c r="N199" s="41">
        <v>5732.3556513544681</v>
      </c>
      <c r="O199" s="17">
        <f>P199*10^6/N199</f>
        <v>38995.534446800099</v>
      </c>
      <c r="P199" s="19">
        <v>223.53627226370236</v>
      </c>
      <c r="Q199" s="41">
        <v>4997.1203938047774</v>
      </c>
      <c r="R199" s="17">
        <f>S199*10^6/Q199</f>
        <v>38359.862310079443</v>
      </c>
      <c r="S199" s="19">
        <v>191.68885025324124</v>
      </c>
      <c r="T199" s="41">
        <v>5459.557867086527</v>
      </c>
      <c r="U199" s="17">
        <f>V199*10^6/T199</f>
        <v>37334.157827990166</v>
      </c>
      <c r="V199" s="19">
        <v>203.82799508085375</v>
      </c>
      <c r="W199" s="41">
        <v>6548.4834398075418</v>
      </c>
      <c r="X199" s="17">
        <f>Y199*10^6/W199</f>
        <v>34465.085696610906</v>
      </c>
      <c r="Y199" s="19">
        <v>225.6940429358043</v>
      </c>
      <c r="Z199" s="41">
        <v>6726.0478344121757</v>
      </c>
      <c r="AA199" s="17">
        <f>AB199*10^6/Z199</f>
        <v>37938.773276728927</v>
      </c>
      <c r="AB199" s="19">
        <v>255.17800383819713</v>
      </c>
      <c r="AC199" s="41">
        <v>9334.75527640164</v>
      </c>
      <c r="AD199" s="17">
        <f>AE199*10^6/AC199</f>
        <v>37127.384105410922</v>
      </c>
      <c r="AE199" s="19">
        <v>346.57504467697504</v>
      </c>
      <c r="AF199" s="41">
        <v>9057.0432763266144</v>
      </c>
      <c r="AG199" s="17">
        <f>AH199*10^6/AF199</f>
        <v>38523.038430551926</v>
      </c>
      <c r="AH199" s="19">
        <v>348.90482620110208</v>
      </c>
      <c r="AI199" s="41">
        <v>10127.173532656432</v>
      </c>
      <c r="AJ199" s="17">
        <f>AK199*10^6/AI199</f>
        <v>40731.121903285632</v>
      </c>
      <c r="AK199" s="19">
        <v>412.49113969435689</v>
      </c>
      <c r="AL199" s="41">
        <v>13681.63647877631</v>
      </c>
      <c r="AM199" s="17">
        <f>AN199*10^6/AL199</f>
        <v>30119.182269774548</v>
      </c>
      <c r="AN199" s="19">
        <v>412.07970285306016</v>
      </c>
      <c r="AO199" s="41">
        <v>18191.497001256092</v>
      </c>
      <c r="AP199" s="17">
        <f>AQ199*10^6/AO199</f>
        <v>32024.546701344483</v>
      </c>
      <c r="AQ199" s="19">
        <v>582.57444528409383</v>
      </c>
      <c r="AR199" s="41">
        <v>37528.91507345745</v>
      </c>
      <c r="AS199" s="17">
        <f>AT199*10^6/AR199</f>
        <v>34317.072870163691</v>
      </c>
      <c r="AT199" s="19">
        <v>1287.882513314024</v>
      </c>
      <c r="AU199" s="41">
        <v>1634.3087885985747</v>
      </c>
      <c r="AV199" s="17">
        <v>21150</v>
      </c>
      <c r="AW199" s="19">
        <v>34.565630878859857</v>
      </c>
      <c r="AX199" s="41">
        <v>3546.8391923990494</v>
      </c>
      <c r="AY199" s="17">
        <v>21150</v>
      </c>
      <c r="AZ199" s="19">
        <v>75.015648919239894</v>
      </c>
      <c r="BA199" s="41">
        <v>5088.7317102137768</v>
      </c>
      <c r="BB199" s="17">
        <v>21376.387720773757</v>
      </c>
      <c r="BC199" s="19">
        <v>108.77870204452582</v>
      </c>
      <c r="BD199" s="41">
        <v>4423.6037444794665</v>
      </c>
      <c r="BE199" s="17">
        <v>21924.057565160459</v>
      </c>
      <c r="BF199" s="19">
        <v>96.983343139427191</v>
      </c>
      <c r="BG199" s="41">
        <v>4832.561035879773</v>
      </c>
      <c r="BH199" s="17">
        <v>22227.321129492142</v>
      </c>
      <c r="BI199" s="19">
        <v>107.41488602237091</v>
      </c>
      <c r="BJ199" s="41">
        <v>5796.0817859357021</v>
      </c>
      <c r="BK199" s="17">
        <v>22522.695235048086</v>
      </c>
      <c r="BL199" s="19">
        <v>130.54338362204302</v>
      </c>
      <c r="BM199" s="41">
        <v>5945.5885886723918</v>
      </c>
      <c r="BN199" s="17">
        <v>22988.504095031043</v>
      </c>
      <c r="BO199" s="19">
        <v>136.68018761806513</v>
      </c>
      <c r="BP199" s="41">
        <v>8050.3500676595122</v>
      </c>
      <c r="BQ199" s="17">
        <v>25389.748019887196</v>
      </c>
      <c r="BR199" s="19">
        <v>204.39635968975688</v>
      </c>
      <c r="BS199" s="41">
        <v>7802.8287472262509</v>
      </c>
      <c r="BT199" s="17">
        <v>26004.0897348125</v>
      </c>
      <c r="BU199" s="19">
        <v>202.90545892824602</v>
      </c>
      <c r="BV199" s="41">
        <v>8742.2864181854766</v>
      </c>
      <c r="BW199" s="17">
        <v>28226.194040284987</v>
      </c>
      <c r="BX199" s="19">
        <v>246.76147279545128</v>
      </c>
      <c r="BY199" s="41">
        <v>12079.292992874109</v>
      </c>
      <c r="BZ199" s="17">
        <v>30119.182269774552</v>
      </c>
      <c r="CA199" s="19">
        <v>363.8184273423858</v>
      </c>
      <c r="CB199" s="41">
        <v>16395.619239904987</v>
      </c>
      <c r="CC199" s="17">
        <v>32024.546701344472</v>
      </c>
      <c r="CD199" s="19">
        <v>525.0622740457992</v>
      </c>
      <c r="CE199" s="41">
        <v>29834.0003978516</v>
      </c>
      <c r="CF199" s="17">
        <v>34317.072870163713</v>
      </c>
      <c r="CG199" s="19">
        <v>1023.8155656615664</v>
      </c>
      <c r="CH199" s="41">
        <v>27047.725096525097</v>
      </c>
      <c r="CI199" s="17">
        <v>36390.914915966394</v>
      </c>
      <c r="CJ199" s="19">
        <v>984.29146265809368</v>
      </c>
      <c r="CK199" s="41">
        <v>32525.13717336109</v>
      </c>
      <c r="CL199" s="17">
        <v>36391.031295946232</v>
      </c>
      <c r="CM199" s="19">
        <v>1183.6232847807275</v>
      </c>
    </row>
    <row r="200" spans="1:91" ht="18" customHeight="1">
      <c r="B200" s="2" t="s">
        <v>184</v>
      </c>
      <c r="C200" s="1">
        <v>8</v>
      </c>
      <c r="D200" s="1" t="s">
        <v>5</v>
      </c>
      <c r="E200" s="30" t="s">
        <v>11</v>
      </c>
      <c r="F200" s="4" t="s">
        <v>140</v>
      </c>
      <c r="G200" s="1" t="s">
        <v>185</v>
      </c>
      <c r="H200" s="41">
        <v>890</v>
      </c>
      <c r="I200" s="17">
        <f>J200*10^6/H200</f>
        <v>23573.106796116503</v>
      </c>
      <c r="J200" s="19">
        <v>20.98006504854369</v>
      </c>
      <c r="K200" s="41">
        <v>647</v>
      </c>
      <c r="L200" s="17">
        <f>M200*10^6/K200</f>
        <v>23573.106796116503</v>
      </c>
      <c r="M200" s="19">
        <v>15.251800097087377</v>
      </c>
      <c r="N200" s="41">
        <v>562</v>
      </c>
      <c r="O200" s="17">
        <f>P200*10^6/N200</f>
        <v>23573.106796116506</v>
      </c>
      <c r="P200" s="19">
        <v>13.248086019417476</v>
      </c>
      <c r="Q200" s="41">
        <v>562</v>
      </c>
      <c r="R200" s="17">
        <f>S200*10^6/Q200</f>
        <v>23573.106796116506</v>
      </c>
      <c r="S200" s="19">
        <v>13.248086019417476</v>
      </c>
      <c r="T200" s="41">
        <v>666</v>
      </c>
      <c r="U200" s="17">
        <f>V200*10^6/T200</f>
        <v>23573.106796116503</v>
      </c>
      <c r="V200" s="19">
        <v>15.699689126213592</v>
      </c>
      <c r="W200" s="41">
        <v>856</v>
      </c>
      <c r="X200" s="17">
        <f>Y200*10^6/W200</f>
        <v>23573.106796116503</v>
      </c>
      <c r="Y200" s="19">
        <v>20.178579417475728</v>
      </c>
      <c r="Z200" s="41">
        <v>1009</v>
      </c>
      <c r="AA200" s="17">
        <f>AB200*10^6/Z200</f>
        <v>23573.10679611651</v>
      </c>
      <c r="AB200" s="19">
        <v>23.785264757281556</v>
      </c>
      <c r="AC200" s="41">
        <v>935</v>
      </c>
      <c r="AD200" s="17">
        <f>AE200*10^6/AC200</f>
        <v>23540</v>
      </c>
      <c r="AE200" s="19">
        <v>22.009900000000002</v>
      </c>
      <c r="AF200" s="41">
        <v>1303</v>
      </c>
      <c r="AG200" s="17">
        <f>AH200*10^6/AF200</f>
        <v>24720.300000000003</v>
      </c>
      <c r="AH200" s="19">
        <v>32.210550900000001</v>
      </c>
      <c r="AI200" s="41">
        <v>1696</v>
      </c>
      <c r="AJ200" s="17">
        <f>AK200*10^6/AI200</f>
        <v>26150.300000000003</v>
      </c>
      <c r="AK200" s="19">
        <v>44.350908800000006</v>
      </c>
      <c r="AL200" s="41">
        <v>2588</v>
      </c>
      <c r="AM200" s="17">
        <f>AN200*10^6/AL200</f>
        <v>27820.100000000006</v>
      </c>
      <c r="AN200" s="19">
        <v>71.99841880000001</v>
      </c>
      <c r="AO200" s="41">
        <v>904</v>
      </c>
      <c r="AP200" s="17">
        <f>AQ200*10^6/AO200</f>
        <v>30661.4</v>
      </c>
      <c r="AQ200" s="19">
        <v>27.717905600000002</v>
      </c>
      <c r="AR200" s="41">
        <v>1031.6235294117646</v>
      </c>
      <c r="AS200" s="17">
        <f>AT200*10^6/AR200</f>
        <v>33942.169800000003</v>
      </c>
      <c r="AT200" s="19">
        <v>35.015541004969414</v>
      </c>
      <c r="AU200" s="41">
        <v>890</v>
      </c>
      <c r="AV200" s="17">
        <v>23573.106796116503</v>
      </c>
      <c r="AW200" s="19">
        <v>20.98006504854369</v>
      </c>
      <c r="AX200" s="41">
        <v>651</v>
      </c>
      <c r="AY200" s="17">
        <v>23573.106796116506</v>
      </c>
      <c r="AZ200" s="19">
        <v>15.346092524271846</v>
      </c>
      <c r="BA200" s="41">
        <v>564</v>
      </c>
      <c r="BB200" s="17">
        <v>23573.106796116503</v>
      </c>
      <c r="BC200" s="19">
        <v>13.295232233009708</v>
      </c>
      <c r="BD200" s="41">
        <v>564</v>
      </c>
      <c r="BE200" s="17">
        <v>23573.106796116503</v>
      </c>
      <c r="BF200" s="19">
        <v>13.295232233009708</v>
      </c>
      <c r="BG200" s="41">
        <v>668</v>
      </c>
      <c r="BH200" s="17">
        <v>23573.106796116506</v>
      </c>
      <c r="BI200" s="19">
        <v>15.746835339805827</v>
      </c>
      <c r="BJ200" s="41">
        <v>858</v>
      </c>
      <c r="BK200" s="17">
        <v>23573.106796116506</v>
      </c>
      <c r="BL200" s="19">
        <v>20.225725631067963</v>
      </c>
      <c r="BM200" s="41">
        <v>1008</v>
      </c>
      <c r="BN200" s="17">
        <v>23573.106796116506</v>
      </c>
      <c r="BO200" s="19">
        <v>23.761691650485439</v>
      </c>
      <c r="BP200" s="41">
        <v>937</v>
      </c>
      <c r="BQ200" s="17">
        <v>23540.000000000004</v>
      </c>
      <c r="BR200" s="19">
        <v>22.056980000000003</v>
      </c>
      <c r="BS200" s="41">
        <v>1303</v>
      </c>
      <c r="BT200" s="17">
        <v>24720.300000000003</v>
      </c>
      <c r="BU200" s="19">
        <v>32.210550900000001</v>
      </c>
      <c r="BV200" s="41">
        <v>1707</v>
      </c>
      <c r="BW200" s="17">
        <v>26150.3</v>
      </c>
      <c r="BX200" s="19">
        <v>44.638562100000001</v>
      </c>
      <c r="BY200" s="41">
        <v>2594</v>
      </c>
      <c r="BZ200" s="17">
        <v>27820.100000000002</v>
      </c>
      <c r="CA200" s="19">
        <v>72.165339400000008</v>
      </c>
      <c r="CB200" s="41">
        <v>1439</v>
      </c>
      <c r="CC200" s="17">
        <v>30661.4</v>
      </c>
      <c r="CD200" s="19">
        <v>44.121754600000003</v>
      </c>
      <c r="CE200" s="41">
        <v>1769</v>
      </c>
      <c r="CF200" s="17">
        <v>33942.169799999996</v>
      </c>
      <c r="CG200" s="19">
        <v>60.043698376199998</v>
      </c>
      <c r="CH200" s="41">
        <v>1888</v>
      </c>
      <c r="CI200" s="17">
        <v>36521.774704800009</v>
      </c>
      <c r="CJ200" s="19">
        <v>68.953110642662423</v>
      </c>
      <c r="CK200" s="41">
        <v>1888</v>
      </c>
      <c r="CL200" s="17">
        <v>36521.774704800009</v>
      </c>
      <c r="CM200" s="19">
        <v>68.953110642662423</v>
      </c>
    </row>
    <row r="201" spans="1:91" ht="18" customHeight="1">
      <c r="B201" s="2"/>
      <c r="E201" s="50"/>
      <c r="F201" s="4"/>
      <c r="H201" s="22"/>
      <c r="J201" s="15"/>
      <c r="K201" s="22"/>
      <c r="M201" s="15"/>
      <c r="N201" s="22"/>
      <c r="P201" s="15"/>
      <c r="Q201" s="22"/>
      <c r="S201" s="15"/>
      <c r="T201" s="22"/>
      <c r="V201" s="15"/>
      <c r="W201" s="22"/>
      <c r="Y201" s="15"/>
      <c r="Z201" s="22"/>
      <c r="AB201" s="15"/>
      <c r="AC201" s="22"/>
      <c r="AE201" s="15"/>
      <c r="AF201" s="22"/>
      <c r="AH201" s="15"/>
      <c r="AI201" s="22"/>
      <c r="AK201" s="15"/>
      <c r="AL201" s="22"/>
      <c r="AN201" s="15"/>
      <c r="AO201" s="22"/>
      <c r="AQ201" s="15"/>
      <c r="AR201" s="22"/>
      <c r="AT201" s="15"/>
      <c r="AU201" s="22"/>
      <c r="AW201" s="15"/>
      <c r="AX201" s="22"/>
      <c r="AZ201" s="15"/>
      <c r="BA201" s="22"/>
      <c r="BC201" s="15"/>
      <c r="BD201" s="22"/>
      <c r="BF201" s="15"/>
      <c r="BG201" s="22"/>
      <c r="BI201" s="15"/>
      <c r="BJ201" s="22"/>
      <c r="BL201" s="15"/>
      <c r="BM201" s="22"/>
      <c r="BO201" s="15"/>
      <c r="BP201" s="22"/>
      <c r="BR201" s="15"/>
      <c r="BS201" s="22"/>
      <c r="BU201" s="15"/>
      <c r="BV201" s="22"/>
      <c r="BX201" s="15"/>
      <c r="BY201" s="22"/>
      <c r="CA201" s="15"/>
      <c r="CB201" s="22"/>
      <c r="CD201" s="15"/>
      <c r="CE201" s="22"/>
      <c r="CG201" s="15"/>
      <c r="CH201" s="22"/>
      <c r="CJ201" s="15"/>
      <c r="CK201" s="22"/>
      <c r="CM201" s="15"/>
    </row>
    <row r="202" spans="1:91" ht="18" customHeight="1">
      <c r="B202" s="45" t="s">
        <v>182</v>
      </c>
      <c r="C202" s="46"/>
      <c r="D202" s="46"/>
      <c r="E202" s="46"/>
      <c r="F202" s="46"/>
      <c r="G202" s="46"/>
      <c r="H202" s="22"/>
      <c r="J202" s="44">
        <f t="shared" ref="J202" si="115">SUM(J199:J200)</f>
        <v>96.696856429889976</v>
      </c>
      <c r="K202" s="22"/>
      <c r="M202" s="44">
        <f t="shared" ref="M202" si="116">SUM(M199:M200)</f>
        <v>179.78673697707731</v>
      </c>
      <c r="N202" s="22"/>
      <c r="P202" s="44">
        <f t="shared" ref="P202" si="117">SUM(P199:P200)</f>
        <v>236.78435828311984</v>
      </c>
      <c r="Q202" s="22"/>
      <c r="S202" s="44">
        <f t="shared" ref="S202" si="118">SUM(S199:S200)</f>
        <v>204.93693627265873</v>
      </c>
      <c r="T202" s="22"/>
      <c r="V202" s="44">
        <f t="shared" ref="V202" si="119">SUM(V199:V200)</f>
        <v>219.52768420706735</v>
      </c>
      <c r="W202" s="22"/>
      <c r="Y202" s="44">
        <f t="shared" ref="Y202" si="120">SUM(Y199:Y200)</f>
        <v>245.87262235328004</v>
      </c>
      <c r="Z202" s="22"/>
      <c r="AB202" s="44">
        <f t="shared" ref="AB202" si="121">SUM(AB199:AB200)</f>
        <v>278.96326859547867</v>
      </c>
      <c r="AC202" s="22"/>
      <c r="AE202" s="44">
        <f t="shared" ref="AE202" si="122">SUM(AE199:AE200)</f>
        <v>368.58494467697506</v>
      </c>
      <c r="AF202" s="22"/>
      <c r="AH202" s="44">
        <f t="shared" ref="AH202" si="123">SUM(AH199:AH200)</f>
        <v>381.11537710110207</v>
      </c>
      <c r="AI202" s="22"/>
      <c r="AK202" s="44">
        <f t="shared" ref="AK202" si="124">SUM(AK199:AK200)</f>
        <v>456.8420484943569</v>
      </c>
      <c r="AL202" s="22"/>
      <c r="AN202" s="44">
        <f t="shared" ref="AN202" si="125">SUM(AN199:AN200)</f>
        <v>484.07812165306018</v>
      </c>
      <c r="AO202" s="22"/>
      <c r="AQ202" s="44">
        <f t="shared" ref="AQ202" si="126">SUM(AQ199:AQ200)</f>
        <v>610.29235088409382</v>
      </c>
      <c r="AR202" s="22"/>
      <c r="AT202" s="44">
        <f t="shared" ref="AT202" si="127">SUM(AT199:AT200)</f>
        <v>1322.8980543189934</v>
      </c>
      <c r="AU202" s="22"/>
      <c r="AW202" s="44">
        <v>55.545695927403543</v>
      </c>
      <c r="AX202" s="22"/>
      <c r="AZ202" s="44">
        <v>90.361741443511733</v>
      </c>
      <c r="BA202" s="22"/>
      <c r="BC202" s="44">
        <v>122.07393427753553</v>
      </c>
      <c r="BD202" s="22"/>
      <c r="BF202" s="44">
        <v>110.2785753724369</v>
      </c>
      <c r="BG202" s="22"/>
      <c r="BI202" s="44">
        <v>123.16172136217673</v>
      </c>
      <c r="BJ202" s="22"/>
      <c r="BL202" s="44">
        <v>150.769109253111</v>
      </c>
      <c r="BM202" s="22"/>
      <c r="BO202" s="44">
        <v>160.44187926855057</v>
      </c>
      <c r="BP202" s="22"/>
      <c r="BR202" s="44">
        <v>226.45333968975689</v>
      </c>
      <c r="BS202" s="22"/>
      <c r="BU202" s="44">
        <v>235.11600982824604</v>
      </c>
      <c r="BV202" s="22"/>
      <c r="BX202" s="44">
        <v>291.40003489545131</v>
      </c>
      <c r="BY202" s="22"/>
      <c r="CA202" s="44">
        <v>435.9837667423858</v>
      </c>
      <c r="CB202" s="22"/>
      <c r="CD202" s="44">
        <v>569.18402864579923</v>
      </c>
      <c r="CE202" s="22"/>
      <c r="CG202" s="44">
        <v>1083.8592640377665</v>
      </c>
      <c r="CH202" s="22"/>
      <c r="CJ202" s="44">
        <v>1053.2445733007562</v>
      </c>
      <c r="CK202" s="22"/>
      <c r="CM202" s="44">
        <v>1252.5763954233901</v>
      </c>
    </row>
    <row r="203" spans="1:91" ht="18" customHeight="1">
      <c r="B203" s="22"/>
      <c r="H203" s="22"/>
      <c r="J203" s="10"/>
      <c r="K203" s="22"/>
      <c r="M203" s="10"/>
      <c r="N203" s="22"/>
      <c r="P203" s="10"/>
      <c r="Q203" s="22"/>
      <c r="S203" s="10"/>
      <c r="T203" s="22"/>
      <c r="V203" s="10"/>
      <c r="W203" s="22"/>
      <c r="Y203" s="10"/>
      <c r="Z203" s="22"/>
      <c r="AB203" s="10"/>
      <c r="AC203" s="22"/>
      <c r="AE203" s="10"/>
      <c r="AF203" s="22"/>
      <c r="AH203" s="10"/>
      <c r="AI203" s="22"/>
      <c r="AK203" s="10"/>
      <c r="AL203" s="22"/>
      <c r="AN203" s="10"/>
      <c r="AO203" s="72">
        <v>474.5</v>
      </c>
      <c r="AQ203" s="74"/>
      <c r="AR203" s="72">
        <v>1506.5529411764708</v>
      </c>
      <c r="AT203" s="74"/>
      <c r="AU203" s="22"/>
      <c r="AW203" s="10"/>
      <c r="AX203" s="22"/>
      <c r="AZ203" s="10"/>
      <c r="BA203" s="22"/>
      <c r="BC203" s="10"/>
      <c r="BD203" s="22"/>
      <c r="BF203" s="10"/>
      <c r="BG203" s="22"/>
      <c r="BI203" s="10"/>
      <c r="BJ203" s="22"/>
      <c r="BL203" s="10"/>
      <c r="BM203" s="22"/>
      <c r="BO203" s="10"/>
      <c r="BP203" s="22"/>
      <c r="BR203" s="10"/>
      <c r="BS203" s="22"/>
      <c r="BU203" s="10"/>
      <c r="BV203" s="22"/>
      <c r="BX203" s="10"/>
      <c r="BY203" s="22"/>
      <c r="CA203" s="10"/>
      <c r="CB203" s="72"/>
      <c r="CD203" s="74"/>
      <c r="CE203" s="72"/>
      <c r="CG203" s="74"/>
      <c r="CH203" s="72"/>
      <c r="CJ203" s="74"/>
      <c r="CK203" s="72"/>
      <c r="CM203" s="74"/>
    </row>
    <row r="204" spans="1:91" ht="18" customHeight="1">
      <c r="B204" s="25" t="s">
        <v>186</v>
      </c>
      <c r="H204" s="22"/>
      <c r="J204" s="10"/>
      <c r="K204" s="22"/>
      <c r="M204" s="10"/>
      <c r="N204" s="22"/>
      <c r="P204" s="10"/>
      <c r="Q204" s="22"/>
      <c r="S204" s="10"/>
      <c r="T204" s="22"/>
      <c r="V204" s="10"/>
      <c r="W204" s="22"/>
      <c r="Y204" s="10"/>
      <c r="Z204" s="22"/>
      <c r="AB204" s="10"/>
      <c r="AC204" s="22"/>
      <c r="AE204" s="10"/>
      <c r="AF204" s="22"/>
      <c r="AH204" s="10"/>
      <c r="AI204" s="22"/>
      <c r="AK204" s="10"/>
      <c r="AL204" s="22"/>
      <c r="AN204" s="73"/>
      <c r="AO204" s="72">
        <v>3664</v>
      </c>
      <c r="AQ204" s="74"/>
      <c r="AR204" s="72">
        <v>3822.6532210397841</v>
      </c>
      <c r="AT204" s="73"/>
      <c r="AU204" s="22"/>
      <c r="AW204" s="10"/>
      <c r="AX204" s="22"/>
      <c r="AZ204" s="10"/>
      <c r="BA204" s="22"/>
      <c r="BC204" s="10"/>
      <c r="BD204" s="22"/>
      <c r="BF204" s="10"/>
      <c r="BG204" s="22"/>
      <c r="BI204" s="10"/>
      <c r="BJ204" s="22"/>
      <c r="BL204" s="10"/>
      <c r="BM204" s="22"/>
      <c r="BO204" s="10"/>
      <c r="BP204" s="22"/>
      <c r="BR204" s="10"/>
      <c r="BS204" s="22"/>
      <c r="BU204" s="10"/>
      <c r="BV204" s="22"/>
      <c r="BX204" s="10"/>
      <c r="BY204" s="22"/>
      <c r="CA204" s="73"/>
      <c r="CB204" s="72"/>
      <c r="CD204" s="74"/>
      <c r="CE204" s="72"/>
      <c r="CG204" s="73"/>
      <c r="CH204" s="72"/>
      <c r="CJ204" s="73"/>
      <c r="CK204" s="72"/>
      <c r="CM204" s="73"/>
    </row>
    <row r="205" spans="1:91" ht="18" customHeight="1">
      <c r="B205" s="2" t="s">
        <v>187</v>
      </c>
      <c r="C205" s="1">
        <v>8</v>
      </c>
      <c r="D205" s="1" t="s">
        <v>5</v>
      </c>
      <c r="E205" s="30" t="s">
        <v>11</v>
      </c>
      <c r="F205" s="4" t="s">
        <v>140</v>
      </c>
      <c r="H205" s="41">
        <v>21</v>
      </c>
      <c r="I205" s="17">
        <f>J205*10^6/H205</f>
        <v>220000</v>
      </c>
      <c r="J205" s="19">
        <v>4.62</v>
      </c>
      <c r="K205" s="41">
        <v>0</v>
      </c>
      <c r="L205" s="17" t="e">
        <f>M205*10^6/K205</f>
        <v>#DIV/0!</v>
      </c>
      <c r="M205" s="19">
        <v>0</v>
      </c>
      <c r="N205" s="41">
        <v>12</v>
      </c>
      <c r="O205" s="17">
        <f>P205*10^6/N205</f>
        <v>220000</v>
      </c>
      <c r="P205" s="19">
        <v>2.64</v>
      </c>
      <c r="Q205" s="41">
        <v>11</v>
      </c>
      <c r="R205" s="17">
        <f>S205*10^6/Q205</f>
        <v>220000</v>
      </c>
      <c r="S205" s="19">
        <v>2.42</v>
      </c>
      <c r="T205" s="41">
        <v>4</v>
      </c>
      <c r="U205" s="17">
        <f>V205*10^6/T205</f>
        <v>220000</v>
      </c>
      <c r="V205" s="19">
        <v>0.88</v>
      </c>
      <c r="W205" s="41">
        <v>1</v>
      </c>
      <c r="X205" s="17">
        <f>Y205*10^6/W205</f>
        <v>220000</v>
      </c>
      <c r="Y205" s="19">
        <v>0.22</v>
      </c>
      <c r="Z205" s="41">
        <v>10</v>
      </c>
      <c r="AA205" s="17">
        <f>AB205*10^6/Z205</f>
        <v>220000</v>
      </c>
      <c r="AB205" s="19">
        <v>2.2000000000000002</v>
      </c>
      <c r="AC205" s="41">
        <v>9</v>
      </c>
      <c r="AD205" s="17">
        <f>AE205*10^6/AC205</f>
        <v>220000</v>
      </c>
      <c r="AE205" s="19">
        <v>1.98</v>
      </c>
      <c r="AF205" s="41">
        <v>34</v>
      </c>
      <c r="AG205" s="17">
        <f>AH205*10^6/AF205</f>
        <v>220000</v>
      </c>
      <c r="AH205" s="19">
        <v>7.48</v>
      </c>
      <c r="AI205" s="41">
        <v>40</v>
      </c>
      <c r="AJ205" s="17">
        <f>AK205*10^6/AI205</f>
        <v>220000</v>
      </c>
      <c r="AK205" s="19">
        <v>8.8000000000000007</v>
      </c>
      <c r="AL205" s="41">
        <v>50</v>
      </c>
      <c r="AM205" s="17">
        <f>AN205*10^6/AL205</f>
        <v>220000</v>
      </c>
      <c r="AN205" s="19">
        <v>11</v>
      </c>
      <c r="AO205" s="41">
        <v>454.5</v>
      </c>
      <c r="AP205" s="17">
        <f>AQ205*10^6/AO205</f>
        <v>220000</v>
      </c>
      <c r="AQ205" s="19">
        <v>99.99</v>
      </c>
      <c r="AR205" s="41">
        <v>1449.0529411764708</v>
      </c>
      <c r="AS205" s="17">
        <f>AT205*10^6/AR205</f>
        <v>220000</v>
      </c>
      <c r="AT205" s="19">
        <v>318.79164705882357</v>
      </c>
      <c r="AU205" s="41">
        <v>17</v>
      </c>
      <c r="AV205" s="17">
        <v>180963.85542168675</v>
      </c>
      <c r="AW205" s="19">
        <v>3.0763855421686745</v>
      </c>
      <c r="AX205" s="41">
        <v>0</v>
      </c>
      <c r="AY205" s="17" t="e">
        <v>#DIV/0!</v>
      </c>
      <c r="AZ205" s="19">
        <v>0</v>
      </c>
      <c r="BA205" s="41">
        <v>12</v>
      </c>
      <c r="BB205" s="17">
        <v>180963.85542168675</v>
      </c>
      <c r="BC205" s="19">
        <v>2.1715662650602408</v>
      </c>
      <c r="BD205" s="41">
        <v>12</v>
      </c>
      <c r="BE205" s="17">
        <v>180963.85542168675</v>
      </c>
      <c r="BF205" s="19">
        <v>2.1715662650602408</v>
      </c>
      <c r="BG205" s="41">
        <v>3</v>
      </c>
      <c r="BH205" s="17">
        <v>180963.85542168675</v>
      </c>
      <c r="BI205" s="19">
        <v>0.54289156626506019</v>
      </c>
      <c r="BJ205" s="41">
        <v>0</v>
      </c>
      <c r="BK205" s="17" t="e">
        <v>#DIV/0!</v>
      </c>
      <c r="BL205" s="19">
        <v>0</v>
      </c>
      <c r="BM205" s="41">
        <v>10</v>
      </c>
      <c r="BN205" s="17">
        <v>180963.85542168675</v>
      </c>
      <c r="BO205" s="19">
        <v>1.8096385542168676</v>
      </c>
      <c r="BP205" s="41">
        <v>8</v>
      </c>
      <c r="BQ205" s="17">
        <v>180963.85542168675</v>
      </c>
      <c r="BR205" s="19">
        <v>1.447710843373494</v>
      </c>
      <c r="BS205" s="41">
        <v>29</v>
      </c>
      <c r="BT205" s="17">
        <v>180963.85542168675</v>
      </c>
      <c r="BU205" s="19">
        <v>5.2479518072289153</v>
      </c>
      <c r="BV205" s="41">
        <v>39</v>
      </c>
      <c r="BW205" s="17">
        <v>180963.85542168675</v>
      </c>
      <c r="BX205" s="19">
        <v>7.0575903614457838</v>
      </c>
      <c r="BY205" s="41">
        <v>50</v>
      </c>
      <c r="BZ205" s="17">
        <v>180963.85542168672</v>
      </c>
      <c r="CA205" s="19">
        <v>9.0481927710843362</v>
      </c>
      <c r="CB205" s="41">
        <v>110.5</v>
      </c>
      <c r="CC205" s="17">
        <v>180963.85542168675</v>
      </c>
      <c r="CD205" s="19">
        <v>19.996506024096384</v>
      </c>
      <c r="CE205" s="41">
        <v>432.79166666666663</v>
      </c>
      <c r="CF205" s="17">
        <v>180963.85542168675</v>
      </c>
      <c r="CG205" s="19">
        <v>78.319648594377497</v>
      </c>
      <c r="CH205" s="41">
        <v>490.01488095238096</v>
      </c>
      <c r="CI205" s="17">
        <v>180963.85542168678</v>
      </c>
      <c r="CJ205" s="19">
        <v>88.674982071141713</v>
      </c>
      <c r="CK205" s="41">
        <v>838.58216740304374</v>
      </c>
      <c r="CL205" s="17">
        <v>180963.85542168675</v>
      </c>
      <c r="CM205" s="19">
        <v>151.7530621011291</v>
      </c>
    </row>
    <row r="206" spans="1:91" ht="18" customHeight="1">
      <c r="B206" s="2" t="s">
        <v>188</v>
      </c>
      <c r="C206" s="1">
        <v>8</v>
      </c>
      <c r="D206" s="1" t="s">
        <v>5</v>
      </c>
      <c r="E206" s="30" t="s">
        <v>11</v>
      </c>
      <c r="F206" s="4" t="s">
        <v>140</v>
      </c>
      <c r="G206" s="1" t="s">
        <v>189</v>
      </c>
      <c r="H206" s="41">
        <v>53.597346563559611</v>
      </c>
      <c r="I206" s="17">
        <f>J206*10^6/H206</f>
        <v>100750.00000000001</v>
      </c>
      <c r="J206" s="19">
        <v>5.3999326662786311</v>
      </c>
      <c r="K206" s="41">
        <v>39.765773256834542</v>
      </c>
      <c r="L206" s="17">
        <f>M206*10^6/K206</f>
        <v>100750</v>
      </c>
      <c r="M206" s="19">
        <v>4.00640165562608</v>
      </c>
      <c r="N206" s="41">
        <v>50.139453236878346</v>
      </c>
      <c r="O206" s="17">
        <f>P206*10^6/N206</f>
        <v>100750</v>
      </c>
      <c r="P206" s="19">
        <v>5.0515499136154931</v>
      </c>
      <c r="Q206" s="41">
        <v>172.03019300239293</v>
      </c>
      <c r="R206" s="17">
        <f>S206*10^6/Q206</f>
        <v>100749.99999999999</v>
      </c>
      <c r="S206" s="19">
        <v>17.332041944991087</v>
      </c>
      <c r="T206" s="41">
        <v>119.29731977050365</v>
      </c>
      <c r="U206" s="17">
        <f>V206*10^6/T206</f>
        <v>100749.99999999999</v>
      </c>
      <c r="V206" s="19">
        <v>12.019204966878242</v>
      </c>
      <c r="W206" s="41">
        <v>286.14067278287467</v>
      </c>
      <c r="X206" s="17">
        <f>Y206*10^6/W206</f>
        <v>99742.5</v>
      </c>
      <c r="Y206" s="19">
        <v>28.540386055045875</v>
      </c>
      <c r="Z206" s="41">
        <v>751.61157024793386</v>
      </c>
      <c r="AA206" s="17">
        <f>AB206*10^6/Z206</f>
        <v>98745.074999999983</v>
      </c>
      <c r="AB206" s="19">
        <v>74.217940874999982</v>
      </c>
      <c r="AC206" s="41">
        <v>1067.2677304964539</v>
      </c>
      <c r="AD206" s="17">
        <f>AE206*10^6/AC206</f>
        <v>97757.624249999993</v>
      </c>
      <c r="AE206" s="19">
        <v>104.33355777202259</v>
      </c>
      <c r="AF206" s="41">
        <v>1283.5824436536177</v>
      </c>
      <c r="AG206" s="17">
        <f>AH206*10^6/AF206</f>
        <v>96780.04800749998</v>
      </c>
      <c r="AH206" s="19">
        <v>124.22517051838125</v>
      </c>
      <c r="AI206" s="41">
        <v>1598.1737044145871</v>
      </c>
      <c r="AJ206" s="17">
        <f>AK206*10^6/AI206</f>
        <v>95812.247527424974</v>
      </c>
      <c r="AK206" s="19">
        <v>153.12461455919211</v>
      </c>
      <c r="AL206" s="41">
        <v>1946.0279617365709</v>
      </c>
      <c r="AM206" s="17">
        <f>AN206*10^6/AL206</f>
        <v>94854.125052150717</v>
      </c>
      <c r="AN206" s="19">
        <v>184.58877963754267</v>
      </c>
      <c r="AO206" s="41">
        <v>2131</v>
      </c>
      <c r="AP206" s="17">
        <f>AQ206*10^6/AO206</f>
        <v>93905.583801629225</v>
      </c>
      <c r="AQ206" s="19">
        <v>200.11279908127187</v>
      </c>
      <c r="AR206" s="41">
        <v>1981.6806806806808</v>
      </c>
      <c r="AS206" s="17">
        <f>AT206*10^6/AR206</f>
        <v>92966.527963612927</v>
      </c>
      <c r="AT206" s="19">
        <v>184.22997241545201</v>
      </c>
      <c r="AU206" s="41">
        <v>48.700906344410875</v>
      </c>
      <c r="AV206" s="17">
        <v>100750</v>
      </c>
      <c r="AW206" s="19">
        <v>4.9066163141993959</v>
      </c>
      <c r="AX206" s="41">
        <v>36.132930513595163</v>
      </c>
      <c r="AY206" s="17">
        <v>100750</v>
      </c>
      <c r="AZ206" s="19">
        <v>3.6403927492447128</v>
      </c>
      <c r="BA206" s="41">
        <v>45.55891238670695</v>
      </c>
      <c r="BB206" s="17">
        <v>100750.00000000001</v>
      </c>
      <c r="BC206" s="19">
        <v>4.5900604229607254</v>
      </c>
      <c r="BD206" s="41">
        <v>156.3141993957704</v>
      </c>
      <c r="BE206" s="17">
        <v>100750</v>
      </c>
      <c r="BF206" s="19">
        <v>15.748655589123867</v>
      </c>
      <c r="BG206" s="41">
        <v>108.3987915407855</v>
      </c>
      <c r="BH206" s="17">
        <v>100750</v>
      </c>
      <c r="BI206" s="19">
        <v>10.921178247734138</v>
      </c>
      <c r="BJ206" s="41">
        <v>260</v>
      </c>
      <c r="BK206" s="17">
        <v>99742.499999999985</v>
      </c>
      <c r="BL206" s="19">
        <v>25.933049999999998</v>
      </c>
      <c r="BM206" s="41">
        <v>678</v>
      </c>
      <c r="BN206" s="17">
        <v>98745.074999999983</v>
      </c>
      <c r="BO206" s="19">
        <v>66.949160849999984</v>
      </c>
      <c r="BP206" s="41">
        <v>997</v>
      </c>
      <c r="BQ206" s="17">
        <v>97757.624249999964</v>
      </c>
      <c r="BR206" s="19">
        <v>97.464351377249969</v>
      </c>
      <c r="BS206" s="41">
        <v>1231</v>
      </c>
      <c r="BT206" s="17">
        <v>96780.048007499965</v>
      </c>
      <c r="BU206" s="19">
        <v>119.13623909723246</v>
      </c>
      <c r="BV206" s="41">
        <v>1544</v>
      </c>
      <c r="BW206" s="17">
        <v>95812.247527424974</v>
      </c>
      <c r="BX206" s="19">
        <v>147.93411018234417</v>
      </c>
      <c r="BY206" s="41">
        <v>1907</v>
      </c>
      <c r="BZ206" s="17">
        <v>94854.125052150717</v>
      </c>
      <c r="CA206" s="19">
        <v>180.88681647445142</v>
      </c>
      <c r="CB206" s="41">
        <v>2069</v>
      </c>
      <c r="CC206" s="17">
        <v>93905.583801629225</v>
      </c>
      <c r="CD206" s="19">
        <v>194.29065288557086</v>
      </c>
      <c r="CE206" s="41">
        <v>1967</v>
      </c>
      <c r="CF206" s="17">
        <v>92966.527963612927</v>
      </c>
      <c r="CG206" s="19">
        <v>182.86516050442663</v>
      </c>
      <c r="CH206" s="41">
        <v>2010</v>
      </c>
      <c r="CI206" s="17">
        <v>92036.862683976811</v>
      </c>
      <c r="CJ206" s="19">
        <v>184.99409399479339</v>
      </c>
      <c r="CK206" s="41">
        <v>3769.7498578737918</v>
      </c>
      <c r="CL206" s="17">
        <v>91116.494057137053</v>
      </c>
      <c r="CM206" s="19">
        <v>343.48639052185058</v>
      </c>
    </row>
    <row r="207" spans="1:91" ht="18" customHeight="1">
      <c r="B207" s="2" t="s">
        <v>190</v>
      </c>
      <c r="C207" s="1">
        <v>8</v>
      </c>
      <c r="D207" s="1" t="s">
        <v>5</v>
      </c>
      <c r="E207" s="30" t="s">
        <v>11</v>
      </c>
      <c r="F207" s="4" t="s">
        <v>140</v>
      </c>
      <c r="H207" s="41">
        <v>0</v>
      </c>
      <c r="I207" s="17" t="e">
        <f>J207*10^6/H207</f>
        <v>#DIV/0!</v>
      </c>
      <c r="J207" s="19">
        <v>0</v>
      </c>
      <c r="K207" s="41">
        <v>2</v>
      </c>
      <c r="L207" s="17">
        <f>M207*10^6/K207</f>
        <v>350000</v>
      </c>
      <c r="M207" s="19">
        <v>0.7</v>
      </c>
      <c r="N207" s="41">
        <v>26</v>
      </c>
      <c r="O207" s="17">
        <f>P207*10^6/N207</f>
        <v>350000</v>
      </c>
      <c r="P207" s="19">
        <v>9.1</v>
      </c>
      <c r="Q207" s="41">
        <v>0</v>
      </c>
      <c r="R207" s="17" t="e">
        <f>S207*10^6/Q207</f>
        <v>#DIV/0!</v>
      </c>
      <c r="S207" s="19">
        <v>0</v>
      </c>
      <c r="T207" s="41">
        <v>0</v>
      </c>
      <c r="U207" s="17" t="e">
        <f>V207*10^6/T207</f>
        <v>#DIV/0!</v>
      </c>
      <c r="V207" s="19">
        <v>0</v>
      </c>
      <c r="W207" s="41">
        <v>4</v>
      </c>
      <c r="X207" s="17">
        <f>Y207*10^6/W207</f>
        <v>350000</v>
      </c>
      <c r="Y207" s="19">
        <v>1.4</v>
      </c>
      <c r="Z207" s="41">
        <v>6</v>
      </c>
      <c r="AA207" s="17">
        <f>AB207*10^6/Z207</f>
        <v>350000</v>
      </c>
      <c r="AB207" s="19">
        <v>2.1</v>
      </c>
      <c r="AC207" s="41">
        <v>0</v>
      </c>
      <c r="AD207" s="17" t="e">
        <f>AE207*10^6/AC207</f>
        <v>#DIV/0!</v>
      </c>
      <c r="AE207" s="19">
        <v>0</v>
      </c>
      <c r="AF207" s="41">
        <v>0</v>
      </c>
      <c r="AG207" s="17" t="e">
        <f>AH207*10^6/AF207</f>
        <v>#DIV/0!</v>
      </c>
      <c r="AH207" s="19">
        <v>0</v>
      </c>
      <c r="AI207" s="41">
        <v>1</v>
      </c>
      <c r="AJ207" s="17">
        <f>AK207*10^6/AI207</f>
        <v>350000</v>
      </c>
      <c r="AK207" s="19">
        <v>0.35</v>
      </c>
      <c r="AL207" s="41">
        <v>0</v>
      </c>
      <c r="AM207" s="17" t="e">
        <f>AN207*10^6/AL207</f>
        <v>#DIV/0!</v>
      </c>
      <c r="AN207" s="19">
        <v>0</v>
      </c>
      <c r="AO207" s="41">
        <v>20</v>
      </c>
      <c r="AP207" s="17">
        <f>AQ207*10^6/AO207</f>
        <v>460000</v>
      </c>
      <c r="AQ207" s="19">
        <v>9.1999999999999993</v>
      </c>
      <c r="AR207" s="41">
        <v>57.5</v>
      </c>
      <c r="AS207" s="17">
        <f>AT207*10^6/AR207</f>
        <v>460000</v>
      </c>
      <c r="AT207" s="19">
        <v>26.45</v>
      </c>
      <c r="AU207" s="41">
        <v>2</v>
      </c>
      <c r="AV207" s="17">
        <v>350000</v>
      </c>
      <c r="AW207" s="19">
        <v>0.7</v>
      </c>
      <c r="AX207" s="41">
        <v>26</v>
      </c>
      <c r="AY207" s="17">
        <v>350000</v>
      </c>
      <c r="AZ207" s="19">
        <v>9.1</v>
      </c>
      <c r="BA207" s="41">
        <v>0</v>
      </c>
      <c r="BB207" s="17" t="e">
        <v>#DIV/0!</v>
      </c>
      <c r="BC207" s="19">
        <v>0</v>
      </c>
      <c r="BD207" s="41">
        <v>0</v>
      </c>
      <c r="BE207" s="17" t="e">
        <v>#DIV/0!</v>
      </c>
      <c r="BF207" s="19">
        <v>0</v>
      </c>
      <c r="BG207" s="41">
        <v>4</v>
      </c>
      <c r="BH207" s="17">
        <v>350000</v>
      </c>
      <c r="BI207" s="19">
        <v>1.4</v>
      </c>
      <c r="BJ207" s="41">
        <v>6</v>
      </c>
      <c r="BK207" s="17">
        <v>350000</v>
      </c>
      <c r="BL207" s="19">
        <v>2.1</v>
      </c>
      <c r="BM207" s="41">
        <v>0</v>
      </c>
      <c r="BN207" s="17" t="e">
        <v>#DIV/0!</v>
      </c>
      <c r="BO207" s="19">
        <v>0</v>
      </c>
      <c r="BP207" s="41">
        <v>0</v>
      </c>
      <c r="BQ207" s="17" t="e">
        <v>#DIV/0!</v>
      </c>
      <c r="BR207" s="19">
        <v>0</v>
      </c>
      <c r="BS207" s="41">
        <v>1</v>
      </c>
      <c r="BT207" s="17">
        <v>350000</v>
      </c>
      <c r="BU207" s="19">
        <v>0.35</v>
      </c>
      <c r="BV207" s="41">
        <v>0</v>
      </c>
      <c r="BW207" s="17" t="e">
        <v>#DIV/0!</v>
      </c>
      <c r="BX207" s="19">
        <v>0</v>
      </c>
      <c r="BY207" s="41">
        <v>20</v>
      </c>
      <c r="BZ207" s="17">
        <v>460000</v>
      </c>
      <c r="CA207" s="19">
        <v>9.1999999999999993</v>
      </c>
      <c r="CB207" s="41">
        <v>57.5</v>
      </c>
      <c r="CC207" s="17">
        <v>460000</v>
      </c>
      <c r="CD207" s="19">
        <v>26.45</v>
      </c>
      <c r="CE207" s="41">
        <v>225.20833333333334</v>
      </c>
      <c r="CF207" s="17">
        <v>460000</v>
      </c>
      <c r="CG207" s="19">
        <v>103.59583333333335</v>
      </c>
      <c r="CH207" s="41">
        <v>254.98511904761907</v>
      </c>
      <c r="CI207" s="17">
        <v>460001</v>
      </c>
      <c r="CJ207" s="19">
        <v>117.29340974702382</v>
      </c>
      <c r="CK207" s="41">
        <v>254.98511904761907</v>
      </c>
      <c r="CL207" s="17">
        <v>460002</v>
      </c>
      <c r="CM207" s="19">
        <v>117.29366473214287</v>
      </c>
    </row>
    <row r="208" spans="1:91" ht="18" customHeight="1">
      <c r="B208" s="2" t="s">
        <v>191</v>
      </c>
      <c r="C208" s="1">
        <v>8</v>
      </c>
      <c r="D208" s="1" t="s">
        <v>5</v>
      </c>
      <c r="E208" s="30" t="s">
        <v>11</v>
      </c>
      <c r="F208" s="4" t="s">
        <v>140</v>
      </c>
      <c r="G208" s="1" t="s">
        <v>192</v>
      </c>
      <c r="H208" s="41">
        <v>64.484307584282632</v>
      </c>
      <c r="I208" s="17">
        <f>J208*10^6/H208</f>
        <v>200000</v>
      </c>
      <c r="J208" s="19">
        <v>12.896861516856527</v>
      </c>
      <c r="K208" s="41">
        <v>47.843195949629035</v>
      </c>
      <c r="L208" s="17">
        <f>M208*10^6/K208</f>
        <v>200000.00000000003</v>
      </c>
      <c r="M208" s="19">
        <v>9.5686391899258076</v>
      </c>
      <c r="N208" s="41">
        <v>60.324029675619229</v>
      </c>
      <c r="O208" s="17">
        <f>P208*10^6/N208</f>
        <v>200000</v>
      </c>
      <c r="P208" s="19">
        <v>12.064805935123847</v>
      </c>
      <c r="Q208" s="41">
        <v>206.97382595600391</v>
      </c>
      <c r="R208" s="17">
        <f>S208*10^6/Q208</f>
        <v>199999.99999999997</v>
      </c>
      <c r="S208" s="19">
        <v>41.394765191200776</v>
      </c>
      <c r="T208" s="41">
        <v>143.52958784888713</v>
      </c>
      <c r="U208" s="17">
        <f>V208*10^6/T208</f>
        <v>200000</v>
      </c>
      <c r="V208" s="19">
        <v>28.705917569777426</v>
      </c>
      <c r="W208" s="41">
        <v>344.26299694189595</v>
      </c>
      <c r="X208" s="17">
        <f>Y208*10^6/W208</f>
        <v>200000</v>
      </c>
      <c r="Y208" s="19">
        <v>68.85259938837919</v>
      </c>
      <c r="Z208" s="41">
        <v>314.62809917355378</v>
      </c>
      <c r="AA208" s="17">
        <f>AB208*10^6/Z208</f>
        <v>200000.00000000003</v>
      </c>
      <c r="AB208" s="19">
        <v>62.925619834710758</v>
      </c>
      <c r="AC208" s="41">
        <v>401.84574468085094</v>
      </c>
      <c r="AD208" s="17">
        <f>AE208*10^6/AC208</f>
        <v>199999.99999999997</v>
      </c>
      <c r="AE208" s="19">
        <v>80.369148936170177</v>
      </c>
      <c r="AF208" s="41">
        <v>565.64650059312009</v>
      </c>
      <c r="AG208" s="17">
        <f>AH208*10^6/AF208</f>
        <v>200000</v>
      </c>
      <c r="AH208" s="19">
        <v>113.12930011862402</v>
      </c>
      <c r="AI208" s="41">
        <v>420.11612284069122</v>
      </c>
      <c r="AJ208" s="17">
        <f>AK208*10^6/AI208</f>
        <v>200000</v>
      </c>
      <c r="AK208" s="19">
        <v>84.023224568138247</v>
      </c>
      <c r="AL208" s="41">
        <v>654.41648270787368</v>
      </c>
      <c r="AM208" s="17">
        <f>AN208*10^6/AL208</f>
        <v>200000</v>
      </c>
      <c r="AN208" s="19">
        <v>130.88329654157474</v>
      </c>
      <c r="AO208" s="41">
        <v>910</v>
      </c>
      <c r="AP208" s="17">
        <f>AQ208*10^6/AO208</f>
        <v>200000</v>
      </c>
      <c r="AQ208" s="19">
        <v>182</v>
      </c>
      <c r="AR208" s="41">
        <v>1300.5985350540636</v>
      </c>
      <c r="AS208" s="17">
        <f>AT208*10^6/AR208</f>
        <v>200000.00000000003</v>
      </c>
      <c r="AT208" s="19">
        <v>260.11970701081276</v>
      </c>
      <c r="AU208" s="41">
        <v>64.484307584282618</v>
      </c>
      <c r="AV208" s="17">
        <v>200000</v>
      </c>
      <c r="AW208" s="19">
        <v>12.896861516856523</v>
      </c>
      <c r="AX208" s="41">
        <v>47.843195949629035</v>
      </c>
      <c r="AY208" s="17">
        <v>200000.00000000003</v>
      </c>
      <c r="AZ208" s="19">
        <v>9.5686391899258076</v>
      </c>
      <c r="BA208" s="41">
        <v>60.324029675619229</v>
      </c>
      <c r="BB208" s="17">
        <v>200000</v>
      </c>
      <c r="BC208" s="19">
        <v>12.064805935123847</v>
      </c>
      <c r="BD208" s="41">
        <v>206.97382595600391</v>
      </c>
      <c r="BE208" s="17">
        <v>199999.99999999997</v>
      </c>
      <c r="BF208" s="19">
        <v>41.394765191200776</v>
      </c>
      <c r="BG208" s="41">
        <v>186</v>
      </c>
      <c r="BH208" s="17">
        <v>200000</v>
      </c>
      <c r="BI208" s="19">
        <v>37.200000000000003</v>
      </c>
      <c r="BJ208" s="41">
        <v>71</v>
      </c>
      <c r="BK208" s="17">
        <v>200000</v>
      </c>
      <c r="BL208" s="19">
        <v>14.2</v>
      </c>
      <c r="BM208" s="41">
        <v>153</v>
      </c>
      <c r="BN208" s="17">
        <v>200000</v>
      </c>
      <c r="BO208" s="19">
        <v>30.6</v>
      </c>
      <c r="BP208" s="41">
        <v>175</v>
      </c>
      <c r="BQ208" s="17">
        <v>200000</v>
      </c>
      <c r="BR208" s="19">
        <v>35</v>
      </c>
      <c r="BS208" s="41">
        <v>349</v>
      </c>
      <c r="BT208" s="17">
        <v>200000</v>
      </c>
      <c r="BU208" s="19">
        <v>69.8</v>
      </c>
      <c r="BV208" s="41">
        <v>147</v>
      </c>
      <c r="BW208" s="17">
        <v>200000</v>
      </c>
      <c r="BX208" s="19">
        <v>29.4</v>
      </c>
      <c r="BY208" s="41">
        <v>207</v>
      </c>
      <c r="BZ208" s="17">
        <v>200000</v>
      </c>
      <c r="CA208" s="19">
        <v>41.4</v>
      </c>
      <c r="CB208" s="41">
        <v>305</v>
      </c>
      <c r="CC208" s="17">
        <v>200000</v>
      </c>
      <c r="CD208" s="19">
        <v>61</v>
      </c>
      <c r="CE208" s="41">
        <v>363</v>
      </c>
      <c r="CF208" s="17">
        <v>200000</v>
      </c>
      <c r="CG208" s="19">
        <v>72.599999999999994</v>
      </c>
      <c r="CH208" s="41">
        <v>475</v>
      </c>
      <c r="CI208" s="17">
        <v>200000</v>
      </c>
      <c r="CJ208" s="19">
        <v>95</v>
      </c>
      <c r="CK208" s="41">
        <v>592.30099009901005</v>
      </c>
      <c r="CL208" s="17">
        <v>200000.00000000003</v>
      </c>
      <c r="CM208" s="19">
        <v>118.46019801980202</v>
      </c>
    </row>
    <row r="209" spans="1:91" ht="18" customHeight="1">
      <c r="B209" s="2"/>
      <c r="E209" s="50"/>
      <c r="F209" s="4"/>
      <c r="H209" s="22"/>
      <c r="J209" s="15"/>
      <c r="K209" s="22"/>
      <c r="M209" s="15"/>
      <c r="N209" s="22"/>
      <c r="P209" s="15"/>
      <c r="Q209" s="22"/>
      <c r="S209" s="15"/>
      <c r="T209" s="22"/>
      <c r="V209" s="15"/>
      <c r="W209" s="22"/>
      <c r="Y209" s="15"/>
      <c r="Z209" s="22"/>
      <c r="AB209" s="15"/>
      <c r="AC209" s="22"/>
      <c r="AE209" s="15"/>
      <c r="AF209" s="22"/>
      <c r="AH209" s="15"/>
      <c r="AI209" s="22"/>
      <c r="AK209" s="15"/>
      <c r="AL209" s="22"/>
      <c r="AN209" s="15"/>
      <c r="AO209" s="22"/>
      <c r="AQ209" s="15"/>
      <c r="AR209" s="22"/>
      <c r="AT209" s="15"/>
      <c r="AU209" s="22"/>
      <c r="AW209" s="15"/>
      <c r="AX209" s="22"/>
      <c r="AZ209" s="15"/>
      <c r="BA209" s="22"/>
      <c r="BC209" s="15"/>
      <c r="BD209" s="22"/>
      <c r="BF209" s="15"/>
      <c r="BG209" s="22"/>
      <c r="BI209" s="15"/>
      <c r="BJ209" s="22"/>
      <c r="BL209" s="15"/>
      <c r="BM209" s="22"/>
      <c r="BO209" s="15"/>
      <c r="BP209" s="22"/>
      <c r="BR209" s="15"/>
      <c r="BS209" s="22"/>
      <c r="BU209" s="15"/>
      <c r="BV209" s="22"/>
      <c r="BX209" s="15"/>
      <c r="BY209" s="22"/>
      <c r="CA209" s="15"/>
      <c r="CB209" s="22"/>
      <c r="CD209" s="15"/>
      <c r="CE209" s="22"/>
      <c r="CG209" s="15"/>
      <c r="CH209" s="22"/>
      <c r="CJ209" s="15"/>
      <c r="CK209" s="22"/>
      <c r="CM209" s="15"/>
    </row>
    <row r="210" spans="1:91" ht="18" customHeight="1">
      <c r="B210" s="45" t="s">
        <v>186</v>
      </c>
      <c r="C210" s="46"/>
      <c r="D210" s="46"/>
      <c r="E210" s="46"/>
      <c r="F210" s="46"/>
      <c r="G210" s="46"/>
      <c r="H210" s="22"/>
      <c r="J210" s="44">
        <f t="shared" ref="J210" si="128">SUM(J205:J208)</f>
        <v>22.91679418313516</v>
      </c>
      <c r="K210" s="22"/>
      <c r="M210" s="44">
        <f t="shared" ref="M210" si="129">SUM(M205:M208)</f>
        <v>14.275040845551889</v>
      </c>
      <c r="N210" s="22"/>
      <c r="P210" s="44">
        <f t="shared" ref="P210" si="130">SUM(P205:P208)</f>
        <v>28.856355848739337</v>
      </c>
      <c r="Q210" s="22"/>
      <c r="S210" s="44">
        <f t="shared" ref="S210" si="131">SUM(S205:S208)</f>
        <v>61.14680713619186</v>
      </c>
      <c r="T210" s="22"/>
      <c r="V210" s="44">
        <f t="shared" ref="V210" si="132">SUM(V205:V208)</f>
        <v>41.605122536655671</v>
      </c>
      <c r="W210" s="22"/>
      <c r="Y210" s="44">
        <f t="shared" ref="Y210" si="133">SUM(Y205:Y208)</f>
        <v>99.012985443425066</v>
      </c>
      <c r="Z210" s="22"/>
      <c r="AB210" s="44">
        <f t="shared" ref="AB210" si="134">SUM(AB205:AB208)</f>
        <v>141.44356070971074</v>
      </c>
      <c r="AC210" s="22"/>
      <c r="AE210" s="44">
        <f t="shared" ref="AE210" si="135">SUM(AE205:AE208)</f>
        <v>186.68270670819277</v>
      </c>
      <c r="AF210" s="22"/>
      <c r="AH210" s="44">
        <f t="shared" ref="AH210" si="136">SUM(AH205:AH208)</f>
        <v>244.83447063700527</v>
      </c>
      <c r="AI210" s="22"/>
      <c r="AK210" s="44">
        <f t="shared" ref="AK210" si="137">SUM(AK205:AK208)</f>
        <v>246.29783912733035</v>
      </c>
      <c r="AL210" s="22"/>
      <c r="AN210" s="44">
        <f>SUM(AN205:AN208)</f>
        <v>326.47207617911738</v>
      </c>
      <c r="AO210" s="22"/>
      <c r="AQ210" s="44">
        <f>SUM(AQ205:AQ208)</f>
        <v>491.30279908127187</v>
      </c>
      <c r="AR210" s="22"/>
      <c r="AT210" s="44">
        <f>SUM(AT205:AT208)</f>
        <v>789.5913264850883</v>
      </c>
      <c r="AU210" s="22"/>
      <c r="AW210" s="44">
        <v>21.579863373224594</v>
      </c>
      <c r="AX210" s="22"/>
      <c r="AZ210" s="44">
        <v>22.30903193917052</v>
      </c>
      <c r="BA210" s="22"/>
      <c r="BC210" s="44">
        <v>18.826432623144811</v>
      </c>
      <c r="BD210" s="22"/>
      <c r="BF210" s="44">
        <v>59.314987045384882</v>
      </c>
      <c r="BG210" s="22"/>
      <c r="BI210" s="44">
        <v>50.064069813999204</v>
      </c>
      <c r="BJ210" s="22"/>
      <c r="BL210" s="44">
        <v>42.233049999999999</v>
      </c>
      <c r="BM210" s="22"/>
      <c r="BO210" s="44">
        <v>99.358799404216853</v>
      </c>
      <c r="BP210" s="22"/>
      <c r="BR210" s="44">
        <v>133.91206222062345</v>
      </c>
      <c r="BS210" s="22"/>
      <c r="BU210" s="44">
        <v>194.53419090446135</v>
      </c>
      <c r="BV210" s="22"/>
      <c r="BX210" s="44">
        <v>184.39170054378997</v>
      </c>
      <c r="BY210" s="22"/>
      <c r="CA210" s="44">
        <v>240.53500924553575</v>
      </c>
      <c r="CB210" s="22"/>
      <c r="CD210" s="44">
        <v>301.73715890966724</v>
      </c>
      <c r="CE210" s="22"/>
      <c r="CG210" s="44">
        <v>437.38064243213751</v>
      </c>
      <c r="CH210" s="22"/>
      <c r="CJ210" s="44">
        <v>485.9624858129589</v>
      </c>
      <c r="CK210" s="22"/>
      <c r="CM210" s="44">
        <v>730.99331537492458</v>
      </c>
    </row>
    <row r="211" spans="1:91" ht="18" customHeight="1">
      <c r="B211" s="22"/>
      <c r="H211" s="22"/>
      <c r="J211" s="10"/>
      <c r="K211" s="22"/>
      <c r="M211" s="10"/>
      <c r="N211" s="22"/>
      <c r="P211" s="10"/>
      <c r="Q211" s="22"/>
      <c r="S211" s="10"/>
      <c r="T211" s="22"/>
      <c r="V211" s="10"/>
      <c r="W211" s="22"/>
      <c r="Y211" s="10"/>
      <c r="Z211" s="22"/>
      <c r="AB211" s="10"/>
      <c r="AC211" s="22"/>
      <c r="AE211" s="10"/>
      <c r="AF211" s="22"/>
      <c r="AH211" s="10"/>
      <c r="AI211" s="22"/>
      <c r="AK211" s="10"/>
      <c r="AL211" s="22"/>
      <c r="AN211" s="10"/>
      <c r="AO211" s="22"/>
      <c r="AQ211" s="10"/>
      <c r="AR211" s="22"/>
      <c r="AT211" s="10"/>
      <c r="AU211" s="22"/>
      <c r="AW211" s="10"/>
      <c r="AX211" s="22"/>
      <c r="AZ211" s="10"/>
      <c r="BA211" s="22"/>
      <c r="BC211" s="10"/>
      <c r="BD211" s="22"/>
      <c r="BF211" s="10"/>
      <c r="BG211" s="22"/>
      <c r="BI211" s="10"/>
      <c r="BJ211" s="22"/>
      <c r="BL211" s="10"/>
      <c r="BM211" s="22"/>
      <c r="BO211" s="10"/>
      <c r="BP211" s="22"/>
      <c r="BR211" s="10"/>
      <c r="BS211" s="22"/>
      <c r="BU211" s="10"/>
      <c r="BV211" s="22"/>
      <c r="BX211" s="10"/>
      <c r="BY211" s="22"/>
      <c r="CA211" s="10"/>
      <c r="CB211" s="22"/>
      <c r="CD211" s="10"/>
      <c r="CE211" s="22"/>
      <c r="CG211" s="10"/>
      <c r="CH211" s="22"/>
      <c r="CJ211" s="10"/>
      <c r="CK211" s="22"/>
      <c r="CM211" s="10"/>
    </row>
    <row r="212" spans="1:91" ht="18" customHeight="1">
      <c r="B212" s="25" t="s">
        <v>193</v>
      </c>
      <c r="H212" s="22"/>
      <c r="J212" s="10"/>
      <c r="K212" s="22"/>
      <c r="M212" s="10"/>
      <c r="N212" s="22"/>
      <c r="P212" s="10"/>
      <c r="Q212" s="22"/>
      <c r="S212" s="10"/>
      <c r="T212" s="22"/>
      <c r="V212" s="10"/>
      <c r="W212" s="22"/>
      <c r="Y212" s="10"/>
      <c r="Z212" s="22"/>
      <c r="AB212" s="10"/>
      <c r="AC212" s="22"/>
      <c r="AE212" s="10"/>
      <c r="AF212" s="22"/>
      <c r="AH212" s="10"/>
      <c r="AI212" s="22"/>
      <c r="AK212" s="10"/>
      <c r="AL212" s="22"/>
      <c r="AN212" s="10"/>
      <c r="AO212" s="71"/>
      <c r="AQ212" s="10"/>
      <c r="AR212" s="22"/>
      <c r="AT212" s="10"/>
      <c r="AU212" s="22"/>
      <c r="AW212" s="10"/>
      <c r="AX212" s="22"/>
      <c r="AZ212" s="10"/>
      <c r="BA212" s="22"/>
      <c r="BC212" s="10"/>
      <c r="BD212" s="22"/>
      <c r="BF212" s="10"/>
      <c r="BG212" s="22"/>
      <c r="BI212" s="10"/>
      <c r="BJ212" s="22"/>
      <c r="BL212" s="10"/>
      <c r="BM212" s="22"/>
      <c r="BO212" s="10"/>
      <c r="BP212" s="22"/>
      <c r="BR212" s="10"/>
      <c r="BS212" s="22"/>
      <c r="BU212" s="10"/>
      <c r="BV212" s="22"/>
      <c r="BX212" s="10"/>
      <c r="BY212" s="22"/>
      <c r="CA212" s="10"/>
      <c r="CB212" s="71"/>
      <c r="CD212" s="10"/>
      <c r="CE212" s="22"/>
      <c r="CG212" s="10"/>
      <c r="CH212" s="22"/>
      <c r="CJ212" s="10"/>
      <c r="CK212" s="22"/>
      <c r="CM212" s="10"/>
    </row>
    <row r="213" spans="1:91" ht="18" customHeight="1">
      <c r="B213" s="2" t="s">
        <v>194</v>
      </c>
      <c r="C213" s="1">
        <v>8</v>
      </c>
      <c r="D213" s="1" t="s">
        <v>5</v>
      </c>
      <c r="E213" s="49" t="s">
        <v>13</v>
      </c>
      <c r="F213" s="4" t="s">
        <v>140</v>
      </c>
      <c r="G213" s="1" t="s">
        <v>195</v>
      </c>
      <c r="H213" s="41">
        <v>435060</v>
      </c>
      <c r="I213" s="17">
        <f>J213*10^6/H213</f>
        <v>21400</v>
      </c>
      <c r="J213" s="19">
        <v>9310.2839999999997</v>
      </c>
      <c r="K213" s="41">
        <v>388209</v>
      </c>
      <c r="L213" s="17">
        <f>M213*10^6/K213</f>
        <v>21399.999999999996</v>
      </c>
      <c r="M213" s="19">
        <v>8307.6725999999981</v>
      </c>
      <c r="N213" s="41">
        <v>369434</v>
      </c>
      <c r="O213" s="17">
        <f>P213*10^6/N213</f>
        <v>21399.999999999996</v>
      </c>
      <c r="P213" s="19">
        <v>7905.8875999999991</v>
      </c>
      <c r="Q213" s="41">
        <v>375924</v>
      </c>
      <c r="R213" s="17">
        <f>S213*10^6/Q213</f>
        <v>21400</v>
      </c>
      <c r="S213" s="19">
        <v>8044.7735999999995</v>
      </c>
      <c r="T213" s="41">
        <v>383941</v>
      </c>
      <c r="U213" s="17">
        <f>V213*10^6/T213</f>
        <v>21400</v>
      </c>
      <c r="V213" s="19">
        <v>8216.3374000000003</v>
      </c>
      <c r="W213" s="41">
        <v>414526</v>
      </c>
      <c r="X213" s="17">
        <f>Y213*10^6/W213</f>
        <v>21399.999999999989</v>
      </c>
      <c r="Y213" s="19">
        <v>8870.8563999999969</v>
      </c>
      <c r="Z213" s="41">
        <v>444111</v>
      </c>
      <c r="AA213" s="17">
        <f>AB213*10^6/Z213</f>
        <v>21399.999999999996</v>
      </c>
      <c r="AB213" s="19">
        <v>9503.9753999999975</v>
      </c>
      <c r="AC213" s="41">
        <v>461195</v>
      </c>
      <c r="AD213" s="17">
        <f>AE213*10^6/AC213</f>
        <v>21400</v>
      </c>
      <c r="AE213" s="19">
        <v>9869.5730000000003</v>
      </c>
      <c r="AF213" s="41">
        <v>478840</v>
      </c>
      <c r="AG213" s="17">
        <f>AH213*10^6/AF213</f>
        <v>22472.999999999996</v>
      </c>
      <c r="AH213" s="19">
        <v>10760.971319999999</v>
      </c>
      <c r="AI213" s="41">
        <v>398126</v>
      </c>
      <c r="AJ213" s="17">
        <f>AK213*10^6/AI213</f>
        <v>23773</v>
      </c>
      <c r="AK213" s="19">
        <v>9464.6493979999996</v>
      </c>
      <c r="AL213" s="41">
        <v>422839</v>
      </c>
      <c r="AM213" s="17">
        <f>AN213*10^6/AL213</f>
        <v>25291</v>
      </c>
      <c r="AN213" s="19">
        <v>10694.021149</v>
      </c>
      <c r="AO213" s="41">
        <v>333634</v>
      </c>
      <c r="AP213" s="17">
        <f>AQ213*10^6/AO213</f>
        <v>27874</v>
      </c>
      <c r="AQ213" s="19">
        <v>9299.7141159999992</v>
      </c>
      <c r="AR213" s="41">
        <v>328370.5636658133</v>
      </c>
      <c r="AS213" s="17">
        <f>AT213*10^6/AR213</f>
        <v>30856.518</v>
      </c>
      <c r="AT213" s="19">
        <v>10132.372208424315</v>
      </c>
      <c r="AU213" s="41">
        <v>435243</v>
      </c>
      <c r="AV213" s="17">
        <v>21400</v>
      </c>
      <c r="AW213" s="19">
        <v>9314.2001999999993</v>
      </c>
      <c r="AX213" s="41">
        <v>388361</v>
      </c>
      <c r="AY213" s="17">
        <v>21400</v>
      </c>
      <c r="AZ213" s="19">
        <v>8310.9254000000001</v>
      </c>
      <c r="BA213" s="41">
        <v>369542</v>
      </c>
      <c r="BB213" s="17">
        <v>21400</v>
      </c>
      <c r="BC213" s="19">
        <v>7908.1988000000001</v>
      </c>
      <c r="BD213" s="41">
        <v>376064.99999999994</v>
      </c>
      <c r="BE213" s="17">
        <v>21400</v>
      </c>
      <c r="BF213" s="19">
        <v>8047.7909999999993</v>
      </c>
      <c r="BG213" s="41">
        <v>384283</v>
      </c>
      <c r="BH213" s="17">
        <v>21399.999999999996</v>
      </c>
      <c r="BI213" s="19">
        <v>8223.6561999999994</v>
      </c>
      <c r="BJ213" s="41">
        <v>414959</v>
      </c>
      <c r="BK213" s="17">
        <v>21399.999999999996</v>
      </c>
      <c r="BL213" s="19">
        <v>8880.1225999999988</v>
      </c>
      <c r="BM213" s="41">
        <v>444802.00000000006</v>
      </c>
      <c r="BN213" s="17">
        <v>21399.999999999993</v>
      </c>
      <c r="BO213" s="19">
        <v>9518.7627999999986</v>
      </c>
      <c r="BP213" s="41">
        <v>462273</v>
      </c>
      <c r="BQ213" s="17">
        <v>21400</v>
      </c>
      <c r="BR213" s="19">
        <v>9892.6422000000002</v>
      </c>
      <c r="BS213" s="41">
        <v>480900</v>
      </c>
      <c r="BT213" s="17">
        <v>22473</v>
      </c>
      <c r="BU213" s="19">
        <v>10807.2657</v>
      </c>
      <c r="BV213" s="41">
        <v>400645</v>
      </c>
      <c r="BW213" s="17">
        <v>23773.000000000004</v>
      </c>
      <c r="BX213" s="19">
        <v>9524.533585000001</v>
      </c>
      <c r="BY213" s="41">
        <v>429155</v>
      </c>
      <c r="BZ213" s="17">
        <v>25291.000000000004</v>
      </c>
      <c r="CA213" s="19">
        <v>10853.759105000001</v>
      </c>
      <c r="CB213" s="41">
        <v>340922.00000000006</v>
      </c>
      <c r="CC213" s="17">
        <v>27873.999999999996</v>
      </c>
      <c r="CD213" s="19">
        <v>9502.8598280000006</v>
      </c>
      <c r="CE213" s="41">
        <v>358051</v>
      </c>
      <c r="CF213" s="17">
        <v>30856.518000000007</v>
      </c>
      <c r="CG213" s="19">
        <v>11048.207126418003</v>
      </c>
      <c r="CH213" s="41">
        <v>361472</v>
      </c>
      <c r="CI213" s="17">
        <v>33201.613367999998</v>
      </c>
      <c r="CJ213" s="19">
        <v>12001.453587357697</v>
      </c>
      <c r="CK213" s="41">
        <v>304349.77867155382</v>
      </c>
      <c r="CL213" s="17">
        <v>33201.613368000006</v>
      </c>
      <c r="CM213" s="19">
        <v>10104.903680089305</v>
      </c>
    </row>
    <row r="214" spans="1:91" ht="18" customHeight="1">
      <c r="B214" s="2" t="s">
        <v>196</v>
      </c>
      <c r="C214" s="1">
        <v>8</v>
      </c>
      <c r="D214" s="1" t="s">
        <v>5</v>
      </c>
      <c r="E214" s="49" t="s">
        <v>13</v>
      </c>
      <c r="F214" s="4" t="s">
        <v>140</v>
      </c>
      <c r="G214" s="1" t="s">
        <v>197</v>
      </c>
      <c r="H214" s="41">
        <v>49900</v>
      </c>
      <c r="I214" s="17">
        <f>J214*10^6/H214</f>
        <v>75833</v>
      </c>
      <c r="J214" s="19">
        <v>3784.0666999999999</v>
      </c>
      <c r="K214" s="41">
        <v>46016</v>
      </c>
      <c r="L214" s="17">
        <f>M214*10^6/K214</f>
        <v>76319</v>
      </c>
      <c r="M214" s="19">
        <v>3511.8951040000002</v>
      </c>
      <c r="N214" s="41">
        <v>45462</v>
      </c>
      <c r="O214" s="17">
        <f>P214*10^6/N214</f>
        <v>78232</v>
      </c>
      <c r="P214" s="19">
        <v>3556.5831840000001</v>
      </c>
      <c r="Q214" s="41">
        <v>39242</v>
      </c>
      <c r="R214" s="17">
        <f>S214*10^6/Q214</f>
        <v>81431</v>
      </c>
      <c r="S214" s="19">
        <v>3195.5153019999998</v>
      </c>
      <c r="T214" s="41">
        <v>43326</v>
      </c>
      <c r="U214" s="17">
        <f>V214*10^6/T214</f>
        <v>83522.999999999985</v>
      </c>
      <c r="V214" s="19">
        <v>3618.7174979999995</v>
      </c>
      <c r="W214" s="41">
        <v>48662</v>
      </c>
      <c r="X214" s="17">
        <f>Y214*10^6/W214</f>
        <v>84828</v>
      </c>
      <c r="Y214" s="19">
        <v>4127.9001360000002</v>
      </c>
      <c r="Z214" s="41">
        <v>51460</v>
      </c>
      <c r="AA214" s="17">
        <f>AB214*10^6/Z214</f>
        <v>86069.999999999985</v>
      </c>
      <c r="AB214" s="19">
        <v>4429.1621999999988</v>
      </c>
      <c r="AC214" s="41">
        <v>55696</v>
      </c>
      <c r="AD214" s="17">
        <f>AE214*10^6/AC214</f>
        <v>86847</v>
      </c>
      <c r="AE214" s="19">
        <v>4837.0305120000003</v>
      </c>
      <c r="AF214" s="41">
        <v>55768</v>
      </c>
      <c r="AG214" s="17">
        <f>AH214*10^6/AF214</f>
        <v>87691.999999999985</v>
      </c>
      <c r="AH214" s="19">
        <v>4890.407455999999</v>
      </c>
      <c r="AI214" s="41">
        <v>41886</v>
      </c>
      <c r="AJ214" s="17">
        <f>AK214*10^6/AI214</f>
        <v>87729.869008204987</v>
      </c>
      <c r="AK214" s="19">
        <v>3674.653293277674</v>
      </c>
      <c r="AL214" s="41">
        <v>44160</v>
      </c>
      <c r="AM214" s="17">
        <f>AN214*10^6/AL214</f>
        <v>92656.000000000015</v>
      </c>
      <c r="AN214" s="19">
        <v>4091.6889600000004</v>
      </c>
      <c r="AO214" s="41">
        <v>43365</v>
      </c>
      <c r="AP214" s="17">
        <f>AQ214*10^6/AO214</f>
        <v>98381.000000000015</v>
      </c>
      <c r="AQ214" s="19">
        <v>4266.2920650000005</v>
      </c>
      <c r="AR214" s="41">
        <v>47636.725384313897</v>
      </c>
      <c r="AS214" s="17">
        <f>AT214*10^6/AR214</f>
        <v>102044.88164167761</v>
      </c>
      <c r="AT214" s="19">
        <v>4861.0840036394111</v>
      </c>
      <c r="AU214" s="41">
        <v>49764</v>
      </c>
      <c r="AV214" s="17">
        <v>75833</v>
      </c>
      <c r="AW214" s="19">
        <v>3773.753412</v>
      </c>
      <c r="AX214" s="41">
        <v>45902</v>
      </c>
      <c r="AY214" s="17">
        <v>76318.999999999985</v>
      </c>
      <c r="AZ214" s="19">
        <v>3503.1947379999997</v>
      </c>
      <c r="BA214" s="41">
        <v>45405</v>
      </c>
      <c r="BB214" s="17">
        <v>78232</v>
      </c>
      <c r="BC214" s="19">
        <v>3552.1239599999999</v>
      </c>
      <c r="BD214" s="41">
        <v>39198</v>
      </c>
      <c r="BE214" s="17">
        <v>81431</v>
      </c>
      <c r="BF214" s="19">
        <v>3191.9323380000001</v>
      </c>
      <c r="BG214" s="41">
        <v>43256</v>
      </c>
      <c r="BH214" s="17">
        <v>83523</v>
      </c>
      <c r="BI214" s="19">
        <v>3612.8708879999999</v>
      </c>
      <c r="BJ214" s="41">
        <v>48571</v>
      </c>
      <c r="BK214" s="17">
        <v>84828.000000000015</v>
      </c>
      <c r="BL214" s="19">
        <v>4120.1807880000006</v>
      </c>
      <c r="BM214" s="41">
        <v>51336</v>
      </c>
      <c r="BN214" s="17">
        <v>86069.999999999985</v>
      </c>
      <c r="BO214" s="19">
        <v>4418.4895199999992</v>
      </c>
      <c r="BP214" s="41">
        <v>55351</v>
      </c>
      <c r="BQ214" s="17">
        <v>86846.999999999985</v>
      </c>
      <c r="BR214" s="19">
        <v>4807.0682969999989</v>
      </c>
      <c r="BS214" s="41">
        <v>55663</v>
      </c>
      <c r="BT214" s="17">
        <v>87691.999999999985</v>
      </c>
      <c r="BU214" s="19">
        <v>4881.199795999999</v>
      </c>
      <c r="BV214" s="41">
        <v>41876</v>
      </c>
      <c r="BW214" s="17">
        <v>87729.869008204972</v>
      </c>
      <c r="BX214" s="19">
        <v>3673.7759945875919</v>
      </c>
      <c r="BY214" s="41">
        <v>44158</v>
      </c>
      <c r="BZ214" s="17">
        <v>92656</v>
      </c>
      <c r="CA214" s="19">
        <v>4091.5036479999999</v>
      </c>
      <c r="CB214" s="41">
        <v>43361</v>
      </c>
      <c r="CC214" s="17">
        <v>98381.000000000015</v>
      </c>
      <c r="CD214" s="19">
        <v>4265.8985410000005</v>
      </c>
      <c r="CE214" s="41">
        <v>48050</v>
      </c>
      <c r="CF214" s="17">
        <v>108290</v>
      </c>
      <c r="CG214" s="19">
        <v>5203.3344999999999</v>
      </c>
      <c r="CH214" s="41">
        <v>48482</v>
      </c>
      <c r="CI214" s="17">
        <v>118036.09999999999</v>
      </c>
      <c r="CJ214" s="19">
        <v>5722.6262001999994</v>
      </c>
      <c r="CK214" s="41">
        <v>61914.974159146848</v>
      </c>
      <c r="CL214" s="17">
        <v>120160.74980000001</v>
      </c>
      <c r="CM214" s="19">
        <v>7439.74971881071</v>
      </c>
    </row>
    <row r="215" spans="1:91" ht="18" customHeight="1">
      <c r="B215" s="2" t="s">
        <v>198</v>
      </c>
      <c r="C215" s="1">
        <v>8</v>
      </c>
      <c r="D215" s="1" t="s">
        <v>5</v>
      </c>
      <c r="E215" s="49" t="s">
        <v>13</v>
      </c>
      <c r="F215" s="4" t="s">
        <v>140</v>
      </c>
      <c r="H215" s="22"/>
      <c r="J215" s="19">
        <v>0</v>
      </c>
      <c r="K215" s="22"/>
      <c r="M215" s="19">
        <v>0</v>
      </c>
      <c r="N215" s="22"/>
      <c r="P215" s="19">
        <v>0</v>
      </c>
      <c r="Q215" s="22"/>
      <c r="S215" s="19">
        <v>0</v>
      </c>
      <c r="T215" s="22"/>
      <c r="V215" s="19">
        <v>0</v>
      </c>
      <c r="W215" s="22"/>
      <c r="Y215" s="19">
        <v>0</v>
      </c>
      <c r="Z215" s="22"/>
      <c r="AB215" s="19">
        <v>0</v>
      </c>
      <c r="AC215" s="22"/>
      <c r="AE215" s="19">
        <v>0</v>
      </c>
      <c r="AF215" s="22"/>
      <c r="AH215" s="19">
        <v>0</v>
      </c>
      <c r="AI215" s="22"/>
      <c r="AK215" s="19">
        <v>0</v>
      </c>
      <c r="AL215" s="22"/>
      <c r="AN215" s="19">
        <v>0</v>
      </c>
      <c r="AO215" s="22"/>
      <c r="AQ215" s="19">
        <v>0</v>
      </c>
      <c r="AR215" s="22"/>
      <c r="AT215" s="19">
        <v>0</v>
      </c>
      <c r="AU215" s="22"/>
      <c r="AW215" s="19">
        <v>0</v>
      </c>
      <c r="AX215" s="22"/>
      <c r="AZ215" s="19">
        <v>0</v>
      </c>
      <c r="BA215" s="22"/>
      <c r="BC215" s="19">
        <v>0</v>
      </c>
      <c r="BD215" s="22"/>
      <c r="BF215" s="19">
        <v>0</v>
      </c>
      <c r="BG215" s="22"/>
      <c r="BI215" s="19">
        <v>0</v>
      </c>
      <c r="BJ215" s="22"/>
      <c r="BL215" s="19">
        <v>0</v>
      </c>
      <c r="BM215" s="22"/>
      <c r="BO215" s="19">
        <v>0</v>
      </c>
      <c r="BP215" s="22"/>
      <c r="BR215" s="19">
        <v>0</v>
      </c>
      <c r="BS215" s="22"/>
      <c r="BU215" s="19">
        <v>0</v>
      </c>
      <c r="BV215" s="22"/>
      <c r="BX215" s="19">
        <v>0</v>
      </c>
      <c r="BY215" s="22"/>
      <c r="CA215" s="19">
        <v>0</v>
      </c>
      <c r="CB215" s="22"/>
      <c r="CD215" s="19">
        <v>0</v>
      </c>
      <c r="CE215" s="22"/>
      <c r="CG215" s="19">
        <v>0</v>
      </c>
      <c r="CH215" s="22"/>
      <c r="CJ215" s="19">
        <v>0</v>
      </c>
      <c r="CK215" s="22"/>
      <c r="CM215" s="19">
        <v>0</v>
      </c>
    </row>
    <row r="216" spans="1:91" ht="18" customHeight="1">
      <c r="B216" s="2"/>
      <c r="E216" s="50"/>
      <c r="F216" s="4"/>
      <c r="H216" s="22"/>
      <c r="J216" s="15"/>
      <c r="K216" s="22"/>
      <c r="M216" s="15"/>
      <c r="N216" s="22"/>
      <c r="P216" s="15"/>
      <c r="Q216" s="22"/>
      <c r="S216" s="15"/>
      <c r="T216" s="22"/>
      <c r="V216" s="15"/>
      <c r="W216" s="22"/>
      <c r="Y216" s="15"/>
      <c r="Z216" s="22"/>
      <c r="AB216" s="15"/>
      <c r="AC216" s="22"/>
      <c r="AE216" s="15"/>
      <c r="AF216" s="72">
        <v>489200.04327632661</v>
      </c>
      <c r="AH216" s="15"/>
      <c r="AI216" s="72">
        <v>409949.17353265645</v>
      </c>
      <c r="AK216" s="15"/>
      <c r="AL216" s="72"/>
      <c r="AN216" s="15"/>
      <c r="AO216" s="72"/>
      <c r="AQ216" s="15"/>
      <c r="AR216" s="22"/>
      <c r="AT216" s="15"/>
      <c r="AU216" s="22"/>
      <c r="AW216" s="15"/>
      <c r="AX216" s="22"/>
      <c r="AZ216" s="15"/>
      <c r="BA216" s="22"/>
      <c r="BC216" s="15"/>
      <c r="BD216" s="22"/>
      <c r="BF216" s="15"/>
      <c r="BG216" s="22"/>
      <c r="BI216" s="15"/>
      <c r="BJ216" s="22"/>
      <c r="BL216" s="15"/>
      <c r="BM216" s="22"/>
      <c r="BO216" s="15"/>
      <c r="BP216" s="22"/>
      <c r="BR216" s="15"/>
      <c r="BS216" s="72">
        <v>490005.82874722627</v>
      </c>
      <c r="BU216" s="15"/>
      <c r="BV216" s="72">
        <v>411094.28641818545</v>
      </c>
      <c r="BX216" s="15"/>
      <c r="BY216" s="72"/>
      <c r="CA216" s="15"/>
      <c r="CB216" s="72"/>
      <c r="CD216" s="15"/>
      <c r="CE216" s="22"/>
      <c r="CG216" s="15"/>
      <c r="CH216" s="22"/>
      <c r="CJ216" s="15"/>
      <c r="CK216" s="22"/>
      <c r="CM216" s="15"/>
    </row>
    <row r="217" spans="1:91" ht="18" customHeight="1">
      <c r="B217" s="45" t="s">
        <v>199</v>
      </c>
      <c r="C217" s="46"/>
      <c r="D217" s="46"/>
      <c r="E217" s="46"/>
      <c r="F217" s="46"/>
      <c r="G217" s="46"/>
      <c r="H217" s="22"/>
      <c r="J217" s="44">
        <f>SUM(J213:J215)</f>
        <v>13094.350699999999</v>
      </c>
      <c r="K217" s="22"/>
      <c r="M217" s="44">
        <f>SUM(M213:M215)</f>
        <v>11819.567703999997</v>
      </c>
      <c r="N217" s="22"/>
      <c r="P217" s="44">
        <f>SUM(P213:P215)</f>
        <v>11462.470783999999</v>
      </c>
      <c r="Q217" s="22"/>
      <c r="S217" s="44">
        <f>SUM(S213:S215)</f>
        <v>11240.288902</v>
      </c>
      <c r="T217" s="22"/>
      <c r="V217" s="44">
        <f>SUM(V213:V215)</f>
        <v>11835.054898</v>
      </c>
      <c r="W217" s="22"/>
      <c r="Y217" s="44">
        <f>SUM(Y213:Y215)</f>
        <v>12998.756535999997</v>
      </c>
      <c r="Z217" s="22"/>
      <c r="AB217" s="44">
        <f>SUM(AB213:AB215)</f>
        <v>13933.137599999996</v>
      </c>
      <c r="AC217" s="22"/>
      <c r="AE217" s="44">
        <f>SUM(AE213:AE215)</f>
        <v>14706.603512000002</v>
      </c>
      <c r="AF217" s="22"/>
      <c r="AH217" s="44">
        <f>SUM(AH213:AH215)</f>
        <v>15651.378775999998</v>
      </c>
      <c r="AI217" s="22"/>
      <c r="AK217" s="44">
        <f>SUM(AK213:AK215)</f>
        <v>13139.302691277673</v>
      </c>
      <c r="AL217" s="22"/>
      <c r="AN217" s="44">
        <f>SUM(AN213:AN215)</f>
        <v>14785.710109</v>
      </c>
      <c r="AO217" s="22"/>
      <c r="AQ217" s="44">
        <f>SUM(AQ213:AQ215)</f>
        <v>13566.006181000001</v>
      </c>
      <c r="AR217" s="22"/>
      <c r="AT217" s="44">
        <f>SUM(AT213:AT215)</f>
        <v>14993.456212063726</v>
      </c>
      <c r="AU217" s="22"/>
      <c r="AW217" s="44">
        <v>13087.953611999999</v>
      </c>
      <c r="AX217" s="22"/>
      <c r="AZ217" s="44">
        <v>11814.120138</v>
      </c>
      <c r="BA217" s="22"/>
      <c r="BC217" s="44">
        <v>11460.322759999999</v>
      </c>
      <c r="BD217" s="22"/>
      <c r="BF217" s="44">
        <v>11239.723338</v>
      </c>
      <c r="BG217" s="22"/>
      <c r="BI217" s="44">
        <v>11836.527087999999</v>
      </c>
      <c r="BJ217" s="22"/>
      <c r="BL217" s="44">
        <v>13000.303388</v>
      </c>
      <c r="BM217" s="22"/>
      <c r="BO217" s="44">
        <v>13937.252319999998</v>
      </c>
      <c r="BP217" s="22"/>
      <c r="BR217" s="44">
        <v>14699.710497</v>
      </c>
      <c r="BS217" s="22"/>
      <c r="BU217" s="44">
        <v>15688.465495999999</v>
      </c>
      <c r="BV217" s="22"/>
      <c r="BX217" s="44">
        <v>13198.309579587592</v>
      </c>
      <c r="BY217" s="22"/>
      <c r="CA217" s="44">
        <v>14945.262753000001</v>
      </c>
      <c r="CB217" s="22"/>
      <c r="CD217" s="44">
        <v>13768.758369000001</v>
      </c>
      <c r="CE217" s="22"/>
      <c r="CG217" s="44">
        <v>16251.541626418002</v>
      </c>
      <c r="CH217" s="22"/>
      <c r="CJ217" s="44">
        <v>17724.079787557697</v>
      </c>
      <c r="CK217" s="22"/>
      <c r="CM217" s="44">
        <v>17544.653398900016</v>
      </c>
    </row>
    <row r="218" spans="1:91" ht="18" customHeight="1">
      <c r="B218" s="22"/>
      <c r="H218" s="22"/>
      <c r="J218" s="10"/>
      <c r="K218" s="22"/>
      <c r="M218" s="10"/>
      <c r="N218" s="22"/>
      <c r="P218" s="10"/>
      <c r="Q218" s="22"/>
      <c r="S218" s="10"/>
      <c r="T218" s="22"/>
      <c r="V218" s="10"/>
      <c r="W218" s="22"/>
      <c r="Y218" s="10"/>
      <c r="Z218" s="22"/>
      <c r="AB218" s="10"/>
      <c r="AC218" s="22"/>
      <c r="AE218" s="10"/>
      <c r="AF218" s="22"/>
      <c r="AH218" s="10"/>
      <c r="AI218" s="22"/>
      <c r="AK218" s="10"/>
      <c r="AL218" s="22"/>
      <c r="AN218" s="10"/>
      <c r="AO218" s="22"/>
      <c r="AQ218" s="10"/>
      <c r="AR218" s="22"/>
      <c r="AT218" s="10"/>
      <c r="AU218" s="22"/>
      <c r="AW218" s="10"/>
      <c r="AX218" s="22"/>
      <c r="AZ218" s="10"/>
      <c r="BA218" s="22"/>
      <c r="BC218" s="10"/>
      <c r="BD218" s="22"/>
      <c r="BF218" s="10"/>
      <c r="BG218" s="22"/>
      <c r="BI218" s="10"/>
      <c r="BJ218" s="22"/>
      <c r="BL218" s="10"/>
      <c r="BM218" s="22"/>
      <c r="BO218" s="10"/>
      <c r="BP218" s="22"/>
      <c r="BR218" s="10"/>
      <c r="BS218" s="71"/>
      <c r="BU218" s="10"/>
      <c r="BV218" s="71"/>
      <c r="BX218" s="10"/>
      <c r="BY218" s="71"/>
      <c r="CA218" s="10"/>
      <c r="CB218" s="71"/>
      <c r="CD218" s="10"/>
      <c r="CE218" s="71"/>
      <c r="CG218" s="10"/>
      <c r="CH218" s="71"/>
      <c r="CJ218" s="10"/>
      <c r="CK218" s="71"/>
      <c r="CM218" s="10"/>
    </row>
    <row r="219" spans="1:91" ht="18" customHeight="1">
      <c r="B219" s="45" t="s">
        <v>200</v>
      </c>
      <c r="C219" s="46"/>
      <c r="D219" s="46"/>
      <c r="E219" s="46"/>
      <c r="F219" s="46"/>
      <c r="G219" s="46"/>
      <c r="H219" s="22"/>
      <c r="J219" s="44" t="e">
        <f>J202+J210+#REF!+J217</f>
        <v>#REF!</v>
      </c>
      <c r="K219" s="22"/>
      <c r="M219" s="44" t="e">
        <f>M202+M210+#REF!+M217</f>
        <v>#REF!</v>
      </c>
      <c r="N219" s="22"/>
      <c r="P219" s="44" t="e">
        <f>P202+P210+#REF!+P217</f>
        <v>#REF!</v>
      </c>
      <c r="Q219" s="22"/>
      <c r="S219" s="44" t="e">
        <f>S202+S210+#REF!+S217</f>
        <v>#REF!</v>
      </c>
      <c r="T219" s="22"/>
      <c r="V219" s="44" t="e">
        <f>V202+V210+#REF!+V217</f>
        <v>#REF!</v>
      </c>
      <c r="W219" s="22"/>
      <c r="Y219" s="44" t="e">
        <f>Y202+Y210+#REF!+Y217</f>
        <v>#REF!</v>
      </c>
      <c r="Z219" s="22"/>
      <c r="AB219" s="44" t="e">
        <f>AB202+AB210+#REF!+AB217</f>
        <v>#REF!</v>
      </c>
      <c r="AC219" s="22"/>
      <c r="AE219" s="44" t="e">
        <f>AE202+AE210+#REF!+AE217</f>
        <v>#REF!</v>
      </c>
      <c r="AF219" s="22"/>
      <c r="AH219" s="44" t="e">
        <f>AH202+AH210+#REF!+AH217</f>
        <v>#REF!</v>
      </c>
      <c r="AI219" s="22"/>
      <c r="AK219" s="44" t="e">
        <f>AK202+AK210+#REF!+AK217</f>
        <v>#REF!</v>
      </c>
      <c r="AL219" s="22"/>
      <c r="AN219" s="44" t="e">
        <f>AN202+AN210+#REF!+AN217</f>
        <v>#REF!</v>
      </c>
      <c r="AO219" s="22"/>
      <c r="AQ219" s="44" t="e">
        <f>AQ202+AQ210+#REF!+AQ217</f>
        <v>#REF!</v>
      </c>
      <c r="AR219" s="22"/>
      <c r="AT219" s="44" t="e">
        <f>AT202+AT210+#REF!+AT217</f>
        <v>#REF!</v>
      </c>
      <c r="AU219" s="22"/>
      <c r="AW219" s="44" t="e">
        <v>#REF!</v>
      </c>
      <c r="AX219" s="22"/>
      <c r="AZ219" s="44" t="e">
        <v>#REF!</v>
      </c>
      <c r="BA219" s="22"/>
      <c r="BC219" s="44" t="e">
        <v>#REF!</v>
      </c>
      <c r="BD219" s="22"/>
      <c r="BF219" s="44" t="e">
        <v>#REF!</v>
      </c>
      <c r="BG219" s="22"/>
      <c r="BI219" s="44" t="e">
        <v>#REF!</v>
      </c>
      <c r="BJ219" s="22"/>
      <c r="BL219" s="44" t="e">
        <v>#REF!</v>
      </c>
      <c r="BM219" s="22"/>
      <c r="BO219" s="44" t="e">
        <v>#REF!</v>
      </c>
      <c r="BP219" s="22"/>
      <c r="BR219" s="44" t="e">
        <v>#REF!</v>
      </c>
      <c r="BS219" s="22"/>
      <c r="BU219" s="44" t="e">
        <v>#REF!</v>
      </c>
      <c r="BV219" s="22"/>
      <c r="BX219" s="44" t="e">
        <v>#REF!</v>
      </c>
      <c r="BY219" s="22"/>
      <c r="CA219" s="44" t="e">
        <v>#REF!</v>
      </c>
      <c r="CB219" s="22"/>
      <c r="CD219" s="44" t="e">
        <v>#REF!</v>
      </c>
      <c r="CE219" s="22"/>
      <c r="CG219" s="44" t="e">
        <v>#REF!</v>
      </c>
      <c r="CH219" s="22"/>
      <c r="CJ219" s="44">
        <v>19263.286846671414</v>
      </c>
      <c r="CK219" s="22"/>
      <c r="CM219" s="44">
        <v>19528.223109698331</v>
      </c>
    </row>
    <row r="220" spans="1:91" ht="18" customHeight="1">
      <c r="B220" s="22"/>
      <c r="H220" s="22"/>
      <c r="J220" s="10"/>
      <c r="K220" s="22"/>
      <c r="M220" s="10"/>
      <c r="N220" s="22"/>
      <c r="P220" s="10"/>
      <c r="Q220" s="22"/>
      <c r="S220" s="10"/>
      <c r="T220" s="22"/>
      <c r="V220" s="10"/>
      <c r="W220" s="22"/>
      <c r="Y220" s="10"/>
      <c r="Z220" s="22"/>
      <c r="AB220" s="10"/>
      <c r="AC220" s="22"/>
      <c r="AE220" s="10"/>
      <c r="AF220" s="22"/>
      <c r="AH220" s="10"/>
      <c r="AI220" s="22"/>
      <c r="AK220" s="10"/>
      <c r="AL220" s="22"/>
      <c r="AN220" s="10"/>
      <c r="AO220" s="22"/>
      <c r="AQ220" s="10"/>
      <c r="AR220" s="22"/>
      <c r="AT220" s="10"/>
      <c r="AU220" s="22"/>
      <c r="AW220" s="10"/>
      <c r="AX220" s="22"/>
      <c r="AZ220" s="10"/>
      <c r="BA220" s="22"/>
      <c r="BC220" s="10"/>
      <c r="BD220" s="22"/>
      <c r="BF220" s="10"/>
      <c r="BG220" s="22"/>
      <c r="BI220" s="10"/>
      <c r="BJ220" s="22"/>
      <c r="BL220" s="10"/>
      <c r="BM220" s="22"/>
      <c r="BO220" s="10"/>
      <c r="BP220" s="22"/>
      <c r="BR220" s="10"/>
      <c r="BS220" s="22"/>
      <c r="BU220" s="10"/>
      <c r="BV220" s="22"/>
      <c r="BX220" s="10"/>
      <c r="BY220" s="22"/>
      <c r="CA220" s="10"/>
      <c r="CB220" s="22"/>
      <c r="CD220" s="10"/>
      <c r="CE220" s="22"/>
      <c r="CG220" s="10"/>
      <c r="CH220" s="22"/>
      <c r="CJ220" s="10"/>
      <c r="CK220" s="22"/>
      <c r="CM220" s="10"/>
    </row>
    <row r="221" spans="1:91" ht="18" customHeight="1">
      <c r="A221" s="11"/>
      <c r="B221" s="20" t="s">
        <v>201</v>
      </c>
      <c r="H221" s="22"/>
      <c r="J221" s="10"/>
      <c r="K221" s="22"/>
      <c r="M221" s="10"/>
      <c r="N221" s="22"/>
      <c r="P221" s="10"/>
      <c r="Q221" s="22"/>
      <c r="S221" s="10"/>
      <c r="T221" s="22"/>
      <c r="V221" s="10"/>
      <c r="W221" s="22"/>
      <c r="Y221" s="10"/>
      <c r="Z221" s="22"/>
      <c r="AB221" s="10"/>
      <c r="AC221" s="22"/>
      <c r="AE221" s="10"/>
      <c r="AF221" s="22"/>
      <c r="AH221" s="10"/>
      <c r="AI221" s="22"/>
      <c r="AK221" s="10"/>
      <c r="AL221" s="22"/>
      <c r="AN221" s="10"/>
      <c r="AO221" s="22"/>
      <c r="AQ221" s="10"/>
      <c r="AR221" s="22"/>
      <c r="AT221" s="10"/>
      <c r="AU221" s="22"/>
      <c r="AW221" s="10"/>
      <c r="AX221" s="22"/>
      <c r="AZ221" s="10"/>
      <c r="BA221" s="22"/>
      <c r="BC221" s="10"/>
      <c r="BD221" s="22"/>
      <c r="BF221" s="10"/>
      <c r="BG221" s="22"/>
      <c r="BI221" s="10"/>
      <c r="BJ221" s="22"/>
      <c r="BL221" s="10"/>
      <c r="BM221" s="22"/>
      <c r="BO221" s="10"/>
      <c r="BP221" s="22"/>
      <c r="BR221" s="10"/>
      <c r="BS221" s="22"/>
      <c r="BU221" s="10"/>
      <c r="BV221" s="22"/>
      <c r="BX221" s="10"/>
      <c r="BY221" s="22"/>
      <c r="CA221" s="10"/>
      <c r="CB221" s="22"/>
      <c r="CD221" s="10"/>
      <c r="CE221" s="22"/>
      <c r="CG221" s="10"/>
      <c r="CH221" s="22"/>
      <c r="CJ221" s="10"/>
      <c r="CK221" s="22"/>
      <c r="CM221" s="10"/>
    </row>
    <row r="222" spans="1:91" ht="18" customHeight="1">
      <c r="A222" s="11"/>
      <c r="B222" s="20"/>
      <c r="H222" s="22"/>
      <c r="J222" s="10"/>
      <c r="K222" s="22"/>
      <c r="M222" s="10"/>
      <c r="N222" s="22"/>
      <c r="P222" s="10"/>
      <c r="Q222" s="22"/>
      <c r="S222" s="10"/>
      <c r="T222" s="22"/>
      <c r="V222" s="10"/>
      <c r="W222" s="22"/>
      <c r="Y222" s="10"/>
      <c r="Z222" s="22"/>
      <c r="AB222" s="10"/>
      <c r="AC222" s="22"/>
      <c r="AE222" s="10"/>
      <c r="AF222" s="22"/>
      <c r="AH222" s="10"/>
      <c r="AI222" s="22"/>
      <c r="AK222" s="10"/>
      <c r="AL222" s="22"/>
      <c r="AN222" s="10"/>
      <c r="AO222" s="22"/>
      <c r="AQ222" s="10"/>
      <c r="AR222" s="22"/>
      <c r="AT222" s="10"/>
      <c r="AU222" s="22"/>
      <c r="AW222" s="10"/>
      <c r="AX222" s="22"/>
      <c r="AZ222" s="10"/>
      <c r="BA222" s="22"/>
      <c r="BC222" s="10"/>
      <c r="BD222" s="22"/>
      <c r="BF222" s="10"/>
      <c r="BG222" s="22"/>
      <c r="BI222" s="10"/>
      <c r="BJ222" s="22"/>
      <c r="BL222" s="10"/>
      <c r="BM222" s="22"/>
      <c r="BO222" s="10"/>
      <c r="BP222" s="22"/>
      <c r="BR222" s="10"/>
      <c r="BS222" s="22"/>
      <c r="BU222" s="10"/>
      <c r="BV222" s="22"/>
      <c r="BX222" s="10"/>
      <c r="BY222" s="22"/>
      <c r="CA222" s="10"/>
      <c r="CB222" s="22"/>
      <c r="CD222" s="10"/>
      <c r="CE222" s="22"/>
      <c r="CG222" s="10"/>
      <c r="CH222" s="22"/>
      <c r="CJ222" s="10"/>
      <c r="CK222" s="22"/>
      <c r="CM222" s="10"/>
    </row>
    <row r="223" spans="1:91" ht="18" customHeight="1">
      <c r="B223" s="25" t="s">
        <v>202</v>
      </c>
      <c r="H223" s="22"/>
      <c r="J223" s="10"/>
      <c r="K223" s="22"/>
      <c r="M223" s="10"/>
      <c r="N223" s="22"/>
      <c r="P223" s="10"/>
      <c r="Q223" s="22"/>
      <c r="S223" s="10"/>
      <c r="T223" s="22"/>
      <c r="V223" s="10"/>
      <c r="W223" s="22"/>
      <c r="Y223" s="10"/>
      <c r="Z223" s="22"/>
      <c r="AB223" s="10"/>
      <c r="AC223" s="22"/>
      <c r="AE223" s="10"/>
      <c r="AF223" s="22"/>
      <c r="AH223" s="10"/>
      <c r="AI223" s="22"/>
      <c r="AK223" s="10"/>
      <c r="AL223" s="22"/>
      <c r="AN223" s="10"/>
      <c r="AO223" s="22"/>
      <c r="AQ223" s="10"/>
      <c r="AR223" s="22"/>
      <c r="AT223" s="10"/>
      <c r="AU223" s="22"/>
      <c r="AW223" s="10"/>
      <c r="AX223" s="22"/>
      <c r="AZ223" s="10"/>
      <c r="BA223" s="22"/>
      <c r="BC223" s="10"/>
      <c r="BD223" s="22"/>
      <c r="BF223" s="10"/>
      <c r="BG223" s="22"/>
      <c r="BI223" s="10"/>
      <c r="BJ223" s="22"/>
      <c r="BL223" s="10"/>
      <c r="BM223" s="22"/>
      <c r="BO223" s="10"/>
      <c r="BP223" s="22"/>
      <c r="BR223" s="10"/>
      <c r="BS223" s="22"/>
      <c r="BU223" s="10"/>
      <c r="BV223" s="22"/>
      <c r="BX223" s="10"/>
      <c r="BY223" s="22"/>
      <c r="CA223" s="10"/>
      <c r="CB223" s="22"/>
      <c r="CD223" s="10"/>
      <c r="CE223" s="22"/>
      <c r="CG223" s="10"/>
      <c r="CH223" s="22"/>
      <c r="CJ223" s="10"/>
      <c r="CK223" s="22"/>
      <c r="CM223" s="10"/>
    </row>
    <row r="224" spans="1:91" ht="18" customHeight="1">
      <c r="B224" s="2" t="s">
        <v>203</v>
      </c>
      <c r="C224" s="1">
        <v>9</v>
      </c>
      <c r="D224" s="1" t="s">
        <v>7</v>
      </c>
      <c r="E224" s="30" t="s">
        <v>11</v>
      </c>
      <c r="F224" s="4" t="s">
        <v>204</v>
      </c>
      <c r="G224" s="1" t="s">
        <v>205</v>
      </c>
      <c r="H224" s="41">
        <v>3978.301587301592</v>
      </c>
      <c r="I224" s="17">
        <f>J224*10^6/H224</f>
        <v>156038.49292504968</v>
      </c>
      <c r="J224" s="19">
        <v>620.76818408387339</v>
      </c>
      <c r="K224" s="41">
        <v>3978.3015873015829</v>
      </c>
      <c r="L224" s="17">
        <f>M224*10^6/K224</f>
        <v>158066.30028499031</v>
      </c>
      <c r="M224" s="19">
        <v>628.83541332266554</v>
      </c>
      <c r="N224" s="41">
        <v>3978.301587301587</v>
      </c>
      <c r="O224" s="17">
        <f>P224*10^6/N224</f>
        <v>160094.10764493089</v>
      </c>
      <c r="P224" s="19">
        <v>636.90264256145963</v>
      </c>
      <c r="Q224" s="41">
        <v>3978.3015873015893</v>
      </c>
      <c r="R224" s="17">
        <f>S224*10^6/Q224</f>
        <v>162121.91500487149</v>
      </c>
      <c r="S224" s="19">
        <v>644.9698718002536</v>
      </c>
      <c r="T224" s="41">
        <v>3978.3015873015888</v>
      </c>
      <c r="U224" s="17">
        <f>V224*10^6/T224</f>
        <v>154998.92079748528</v>
      </c>
      <c r="V224" s="19">
        <v>616.63245263866884</v>
      </c>
      <c r="W224" s="41">
        <v>3978.3015873015838</v>
      </c>
      <c r="X224" s="17">
        <f>Y224*10^6/W224</f>
        <v>151982.8782051685</v>
      </c>
      <c r="Y224" s="19">
        <v>604.63372560628511</v>
      </c>
      <c r="Z224" s="41">
        <v>3978.3015873015875</v>
      </c>
      <c r="AA224" s="17">
        <f>AB224*10^6/Z224</f>
        <v>158374.3216561205</v>
      </c>
      <c r="AB224" s="19">
        <v>630.06081523235639</v>
      </c>
      <c r="AC224" s="41">
        <v>4139.5555555555557</v>
      </c>
      <c r="AD224" s="17">
        <f>AE224*10^6/AC224</f>
        <v>171409.20246556358</v>
      </c>
      <c r="AE224" s="19">
        <v>709.55791633967078</v>
      </c>
      <c r="AF224" s="41">
        <v>3441.5555555555557</v>
      </c>
      <c r="AG224" s="17">
        <f>AH224*10^6/AF224</f>
        <v>184896.68754439207</v>
      </c>
      <c r="AH224" s="19">
        <v>636.33222222222219</v>
      </c>
      <c r="AI224" s="41">
        <v>8173</v>
      </c>
      <c r="AJ224" s="17">
        <f>AK224*10^6/AI224</f>
        <v>169473.2653054985</v>
      </c>
      <c r="AK224" s="19">
        <v>1385.1049973418394</v>
      </c>
      <c r="AL224" s="41">
        <v>3316</v>
      </c>
      <c r="AM224" s="17">
        <f>AN224*10^6/AL224</f>
        <v>175471.20281787918</v>
      </c>
      <c r="AN224" s="19">
        <v>581.8625085440874</v>
      </c>
      <c r="AO224" s="41">
        <v>3781</v>
      </c>
      <c r="AP224" s="17">
        <f>AQ224*10^6/AO224</f>
        <v>240818.89905050024</v>
      </c>
      <c r="AQ224" s="19">
        <v>910.53625730994145</v>
      </c>
      <c r="AR224" s="41">
        <v>3645.8518915015475</v>
      </c>
      <c r="AS224" s="17">
        <f>AT224*10^6/AR224</f>
        <v>260210.2801388854</v>
      </c>
      <c r="AT224" s="19">
        <v>948.68814203250292</v>
      </c>
      <c r="AU224" s="41">
        <v>3978.301587301592</v>
      </c>
      <c r="AV224" s="17">
        <v>226269.74133256584</v>
      </c>
      <c r="AW224" s="19">
        <v>900.16927110166728</v>
      </c>
      <c r="AX224" s="41">
        <v>3978.3015873015829</v>
      </c>
      <c r="AY224" s="17">
        <v>226269.74133256573</v>
      </c>
      <c r="AZ224" s="19">
        <v>900.16927110166478</v>
      </c>
      <c r="BA224" s="41">
        <v>3978.301587301587</v>
      </c>
      <c r="BB224" s="17">
        <v>226269.74133256578</v>
      </c>
      <c r="BC224" s="19">
        <v>900.16927110166603</v>
      </c>
      <c r="BD224" s="41">
        <v>3978.3015873015893</v>
      </c>
      <c r="BE224" s="17">
        <v>226269.74133256575</v>
      </c>
      <c r="BF224" s="19">
        <v>900.16927110166637</v>
      </c>
      <c r="BG224" s="41">
        <v>3978.3015873015888</v>
      </c>
      <c r="BH224" s="17">
        <v>216328.34595261235</v>
      </c>
      <c r="BI224" s="19">
        <v>860.6194020816049</v>
      </c>
      <c r="BJ224" s="41">
        <v>3978.3015873015838</v>
      </c>
      <c r="BK224" s="17">
        <v>212118.92628722632</v>
      </c>
      <c r="BL224" s="19">
        <v>843.87306114518015</v>
      </c>
      <c r="BM224" s="41">
        <v>3978.3015873015875</v>
      </c>
      <c r="BN224" s="17">
        <v>221039.31349302264</v>
      </c>
      <c r="BO224" s="19">
        <v>879.36105172534519</v>
      </c>
      <c r="BP224" s="41">
        <v>4139.5555555555557</v>
      </c>
      <c r="BQ224" s="17">
        <v>223900.30881108262</v>
      </c>
      <c r="BR224" s="19">
        <v>926.84776722952165</v>
      </c>
      <c r="BS224" s="41">
        <v>3441.5555555555557</v>
      </c>
      <c r="BT224" s="17">
        <v>213294.69877962163</v>
      </c>
      <c r="BU224" s="19">
        <v>734.06555555555553</v>
      </c>
      <c r="BV224" s="41">
        <v>8173</v>
      </c>
      <c r="BW224" s="17">
        <v>186706.30541553412</v>
      </c>
      <c r="BX224" s="19">
        <v>1525.9506341611605</v>
      </c>
      <c r="BY224" s="41">
        <v>3316</v>
      </c>
      <c r="BZ224" s="17">
        <v>185660.51671013256</v>
      </c>
      <c r="CA224" s="19">
        <v>615.65027341079963</v>
      </c>
      <c r="CB224" s="41">
        <v>3781</v>
      </c>
      <c r="CC224" s="17">
        <v>267763.9063717656</v>
      </c>
      <c r="CD224" s="19">
        <v>1012.4153299916456</v>
      </c>
      <c r="CE224" s="41">
        <v>3257</v>
      </c>
      <c r="CF224" s="17">
        <v>284047.5527072816</v>
      </c>
      <c r="CG224" s="19">
        <v>925.14287916761623</v>
      </c>
      <c r="CH224" s="41">
        <v>4038</v>
      </c>
      <c r="CI224" s="17">
        <v>207985.08082233742</v>
      </c>
      <c r="CJ224" s="19">
        <v>839.84375636059849</v>
      </c>
      <c r="CK224" s="41">
        <v>3140.5833333333348</v>
      </c>
      <c r="CL224" s="17">
        <v>226556.80331645996</v>
      </c>
      <c r="CM224" s="19">
        <v>711.52052054895262</v>
      </c>
    </row>
    <row r="225" spans="1:91" ht="18" customHeight="1">
      <c r="B225" s="22"/>
      <c r="H225" s="22"/>
      <c r="J225" s="10"/>
      <c r="K225" s="22"/>
      <c r="M225" s="10"/>
      <c r="N225" s="22"/>
      <c r="P225" s="10"/>
      <c r="Q225" s="22"/>
      <c r="S225" s="10"/>
      <c r="T225" s="22"/>
      <c r="V225" s="10"/>
      <c r="W225" s="22"/>
      <c r="Y225" s="10"/>
      <c r="Z225" s="22"/>
      <c r="AB225" s="10"/>
      <c r="AC225" s="22"/>
      <c r="AE225" s="10"/>
      <c r="AF225" s="22"/>
      <c r="AH225" s="10"/>
      <c r="AI225" s="22"/>
      <c r="AK225" s="10"/>
      <c r="AL225" s="22"/>
      <c r="AN225" s="10"/>
      <c r="AO225" s="22"/>
      <c r="AQ225" s="10"/>
      <c r="AR225" s="22"/>
      <c r="AT225" s="10"/>
      <c r="AU225" s="22"/>
      <c r="AW225" s="10"/>
      <c r="AX225" s="22"/>
      <c r="AZ225" s="10"/>
      <c r="BA225" s="22"/>
      <c r="BC225" s="10"/>
      <c r="BD225" s="22"/>
      <c r="BF225" s="10"/>
      <c r="BG225" s="22"/>
      <c r="BI225" s="10"/>
      <c r="BJ225" s="22"/>
      <c r="BL225" s="10"/>
      <c r="BM225" s="22"/>
      <c r="BO225" s="10"/>
      <c r="BP225" s="22"/>
      <c r="BR225" s="10"/>
      <c r="BS225" s="22"/>
      <c r="BU225" s="10"/>
      <c r="BV225" s="22"/>
      <c r="BX225" s="10"/>
      <c r="BY225" s="22"/>
      <c r="CA225" s="10"/>
      <c r="CB225" s="22"/>
      <c r="CD225" s="10"/>
      <c r="CE225" s="22"/>
      <c r="CG225" s="10"/>
      <c r="CH225" s="22"/>
      <c r="CJ225" s="10"/>
      <c r="CK225" s="22"/>
      <c r="CM225" s="10"/>
    </row>
    <row r="226" spans="1:91" ht="18" customHeight="1">
      <c r="B226" s="25" t="s">
        <v>206</v>
      </c>
      <c r="H226" s="22"/>
      <c r="J226" s="10"/>
      <c r="K226" s="22"/>
      <c r="M226" s="10"/>
      <c r="N226" s="22"/>
      <c r="P226" s="10"/>
      <c r="Q226" s="22"/>
      <c r="S226" s="10"/>
      <c r="T226" s="22"/>
      <c r="V226" s="10"/>
      <c r="W226" s="22"/>
      <c r="Y226" s="10"/>
      <c r="Z226" s="22"/>
      <c r="AB226" s="10"/>
      <c r="AC226" s="22"/>
      <c r="AE226" s="10"/>
      <c r="AF226" s="22"/>
      <c r="AH226" s="10"/>
      <c r="AI226" s="22"/>
      <c r="AK226" s="10"/>
      <c r="AL226" s="22"/>
      <c r="AN226" s="10"/>
      <c r="AO226" s="22"/>
      <c r="AQ226" s="10"/>
      <c r="AR226" s="22"/>
      <c r="AT226" s="10"/>
      <c r="AU226" s="22"/>
      <c r="AW226" s="10"/>
      <c r="AX226" s="22"/>
      <c r="AZ226" s="10"/>
      <c r="BA226" s="22"/>
      <c r="BC226" s="10"/>
      <c r="BD226" s="22"/>
      <c r="BF226" s="10"/>
      <c r="BG226" s="22"/>
      <c r="BI226" s="10"/>
      <c r="BJ226" s="22"/>
      <c r="BL226" s="10"/>
      <c r="BM226" s="22"/>
      <c r="BO226" s="10"/>
      <c r="BP226" s="22"/>
      <c r="BR226" s="10"/>
      <c r="BS226" s="22"/>
      <c r="BU226" s="10"/>
      <c r="BV226" s="22"/>
      <c r="BX226" s="10"/>
      <c r="BY226" s="22"/>
      <c r="CA226" s="10"/>
      <c r="CB226" s="22"/>
      <c r="CD226" s="10"/>
      <c r="CE226" s="22"/>
      <c r="CG226" s="10"/>
      <c r="CH226" s="22"/>
      <c r="CJ226" s="10"/>
      <c r="CK226" s="22"/>
      <c r="CM226" s="10"/>
    </row>
    <row r="227" spans="1:91" ht="18" customHeight="1">
      <c r="B227" s="2" t="s">
        <v>207</v>
      </c>
      <c r="C227" s="1">
        <v>9</v>
      </c>
      <c r="D227" s="1" t="s">
        <v>7</v>
      </c>
      <c r="E227" s="30" t="s">
        <v>11</v>
      </c>
      <c r="F227" s="4" t="s">
        <v>140</v>
      </c>
      <c r="G227" s="1" t="s">
        <v>208</v>
      </c>
      <c r="H227" s="41">
        <v>253</v>
      </c>
      <c r="I227" s="17">
        <f>J227*10^3/H227</f>
        <v>224.15019762845847</v>
      </c>
      <c r="J227" s="19">
        <v>56.709999999999994</v>
      </c>
      <c r="K227" s="41">
        <v>232</v>
      </c>
      <c r="L227" s="17">
        <f>M227*10^3/K227</f>
        <v>223.34482758620689</v>
      </c>
      <c r="M227" s="19">
        <v>51.816000000000003</v>
      </c>
      <c r="N227" s="41">
        <v>279</v>
      </c>
      <c r="O227" s="17">
        <f>P227*10^3/N227</f>
        <v>224.36559139784947</v>
      </c>
      <c r="P227" s="19">
        <v>62.597999999999999</v>
      </c>
      <c r="Q227" s="41">
        <v>269</v>
      </c>
      <c r="R227" s="17">
        <f>S227*10^3/Q227</f>
        <v>225.15241635687732</v>
      </c>
      <c r="S227" s="19">
        <v>60.566000000000003</v>
      </c>
      <c r="T227" s="41">
        <v>271</v>
      </c>
      <c r="U227" s="17">
        <f>V227*10^3/T227</f>
        <v>221.81180811808119</v>
      </c>
      <c r="V227" s="19">
        <v>60.110999999999997</v>
      </c>
      <c r="W227" s="41">
        <v>328</v>
      </c>
      <c r="X227" s="17">
        <f>Y227*10^3/W227</f>
        <v>231.56707317073176</v>
      </c>
      <c r="Y227" s="19">
        <v>75.954000000000008</v>
      </c>
      <c r="Z227" s="41">
        <v>320</v>
      </c>
      <c r="AA227" s="17">
        <f>AB227*10^3/Z227</f>
        <v>338.1</v>
      </c>
      <c r="AB227" s="19">
        <v>108.19199999999999</v>
      </c>
      <c r="AC227" s="41">
        <v>323</v>
      </c>
      <c r="AD227" s="17">
        <f>AE227*10^3/AC227</f>
        <v>338.1083591331269</v>
      </c>
      <c r="AE227" s="19">
        <v>109.20899999999999</v>
      </c>
      <c r="AF227" s="41">
        <v>327</v>
      </c>
      <c r="AG227" s="17">
        <f>AH227*10^3/AF227</f>
        <v>332.87155963302752</v>
      </c>
      <c r="AH227" s="19">
        <v>108.849</v>
      </c>
      <c r="AI227" s="41">
        <v>303</v>
      </c>
      <c r="AJ227" s="17">
        <f>AK227*10^3/AI227</f>
        <v>392.85148514851483</v>
      </c>
      <c r="AK227" s="19">
        <v>119.03399999999999</v>
      </c>
      <c r="AL227" s="41">
        <v>315</v>
      </c>
      <c r="AM227" s="17">
        <f>AN227*10^3/AL227</f>
        <v>365.12380952380954</v>
      </c>
      <c r="AN227" s="19">
        <v>115.014</v>
      </c>
      <c r="AO227" s="41">
        <v>191</v>
      </c>
      <c r="AP227" s="17">
        <f>AQ227*10^3/AO227</f>
        <v>944.79057591623041</v>
      </c>
      <c r="AQ227" s="19">
        <v>180.45500000000001</v>
      </c>
      <c r="AR227" s="41">
        <v>191</v>
      </c>
      <c r="AS227" s="17">
        <f>AT227*10^3/AR227</f>
        <v>944.79057591623041</v>
      </c>
      <c r="AT227" s="19">
        <v>180.45500000000001</v>
      </c>
      <c r="AU227" s="41">
        <v>253</v>
      </c>
      <c r="AV227" s="17">
        <v>224.15019762845847</v>
      </c>
      <c r="AW227" s="19">
        <v>56.709999999999994</v>
      </c>
      <c r="AX227" s="41">
        <v>232</v>
      </c>
      <c r="AY227" s="17">
        <v>223.34482758620689</v>
      </c>
      <c r="AZ227" s="19">
        <v>51.816000000000003</v>
      </c>
      <c r="BA227" s="41">
        <v>279</v>
      </c>
      <c r="BB227" s="17">
        <v>224.36559139784947</v>
      </c>
      <c r="BC227" s="19">
        <v>62.597999999999999</v>
      </c>
      <c r="BD227" s="41">
        <v>269</v>
      </c>
      <c r="BE227" s="17">
        <v>225.15241635687732</v>
      </c>
      <c r="BF227" s="19">
        <v>60.566000000000003</v>
      </c>
      <c r="BG227" s="41">
        <v>271</v>
      </c>
      <c r="BH227" s="17">
        <v>221.81180811808119</v>
      </c>
      <c r="BI227" s="19">
        <v>60.110999999999997</v>
      </c>
      <c r="BJ227" s="41">
        <v>328</v>
      </c>
      <c r="BK227" s="17">
        <v>231.56707317073176</v>
      </c>
      <c r="BL227" s="19">
        <v>75.954000000000008</v>
      </c>
      <c r="BM227" s="41">
        <v>320</v>
      </c>
      <c r="BN227" s="17">
        <v>338.1</v>
      </c>
      <c r="BO227" s="19">
        <v>108.19199999999999</v>
      </c>
      <c r="BP227" s="41">
        <v>323</v>
      </c>
      <c r="BQ227" s="17">
        <v>338.1083591331269</v>
      </c>
      <c r="BR227" s="19">
        <v>109.20899999999999</v>
      </c>
      <c r="BS227" s="41">
        <v>327</v>
      </c>
      <c r="BT227" s="17">
        <v>332.87155963302752</v>
      </c>
      <c r="BU227" s="19">
        <v>108.849</v>
      </c>
      <c r="BV227" s="41">
        <v>303</v>
      </c>
      <c r="BW227" s="17">
        <v>392.85148514851483</v>
      </c>
      <c r="BX227" s="19">
        <v>119.03399999999999</v>
      </c>
      <c r="BY227" s="41">
        <v>315</v>
      </c>
      <c r="BZ227" s="17">
        <v>365.12380952380954</v>
      </c>
      <c r="CA227" s="19">
        <v>115.014</v>
      </c>
      <c r="CB227" s="41">
        <v>191</v>
      </c>
      <c r="CC227" s="17">
        <v>944.79057591623041</v>
      </c>
      <c r="CD227" s="19">
        <v>180.45500000000001</v>
      </c>
      <c r="CE227" s="41">
        <v>191</v>
      </c>
      <c r="CF227" s="17">
        <v>549.23036649214657</v>
      </c>
      <c r="CG227" s="19">
        <v>104.90300000000001</v>
      </c>
      <c r="CH227" s="47">
        <v>191</v>
      </c>
      <c r="CI227" s="17">
        <v>596.43455497382206</v>
      </c>
      <c r="CJ227" s="21">
        <v>113.91900000000001</v>
      </c>
      <c r="CK227" s="47">
        <v>191</v>
      </c>
      <c r="CL227" s="17">
        <v>596.43455497382206</v>
      </c>
      <c r="CM227" s="21">
        <v>113.91900000000001</v>
      </c>
    </row>
    <row r="228" spans="1:91" ht="18" customHeight="1">
      <c r="B228" s="2" t="s">
        <v>209</v>
      </c>
      <c r="C228" s="1">
        <v>9</v>
      </c>
      <c r="D228" s="1" t="s">
        <v>7</v>
      </c>
      <c r="E228" s="30" t="s">
        <v>11</v>
      </c>
      <c r="F228" s="4" t="s">
        <v>140</v>
      </c>
      <c r="G228" s="1" t="s">
        <v>208</v>
      </c>
      <c r="H228" s="41">
        <v>33</v>
      </c>
      <c r="I228" s="17">
        <f>J228*10^3/H228</f>
        <v>959</v>
      </c>
      <c r="J228" s="19">
        <v>31.646999999999998</v>
      </c>
      <c r="K228" s="41">
        <v>39</v>
      </c>
      <c r="L228" s="17">
        <f>M228*10^3/K228</f>
        <v>968</v>
      </c>
      <c r="M228" s="19">
        <v>37.752000000000002</v>
      </c>
      <c r="N228" s="41">
        <v>47</v>
      </c>
      <c r="O228" s="17">
        <f>P228*10^3/N228</f>
        <v>977</v>
      </c>
      <c r="P228" s="19">
        <v>45.918999999999997</v>
      </c>
      <c r="Q228" s="41">
        <v>62</v>
      </c>
      <c r="R228" s="17">
        <f>S228*10^3/Q228</f>
        <v>986</v>
      </c>
      <c r="S228" s="19">
        <v>61.131999999999998</v>
      </c>
      <c r="T228" s="41">
        <v>80</v>
      </c>
      <c r="U228" s="17">
        <f>V228*10^3/T228</f>
        <v>995</v>
      </c>
      <c r="V228" s="19">
        <v>79.599999999999994</v>
      </c>
      <c r="W228" s="41">
        <v>106</v>
      </c>
      <c r="X228" s="17">
        <f>Y228*10^3/W228</f>
        <v>1018</v>
      </c>
      <c r="Y228" s="19">
        <v>107.908</v>
      </c>
      <c r="Z228" s="41">
        <v>220</v>
      </c>
      <c r="AA228" s="17">
        <f>AB228*10^3/Z228</f>
        <v>1564</v>
      </c>
      <c r="AB228" s="19">
        <v>344.08</v>
      </c>
      <c r="AC228" s="41">
        <v>265</v>
      </c>
      <c r="AD228" s="17">
        <f>AE228*10^3/AC228</f>
        <v>1585</v>
      </c>
      <c r="AE228" s="19">
        <v>420.02499999999998</v>
      </c>
      <c r="AF228" s="41">
        <v>304</v>
      </c>
      <c r="AG228" s="17">
        <f>AH228*10^3/AF228</f>
        <v>1749</v>
      </c>
      <c r="AH228" s="19">
        <v>531.69600000000003</v>
      </c>
      <c r="AI228" s="41">
        <v>348</v>
      </c>
      <c r="AJ228" s="17">
        <f>AK228*10^3/AI228</f>
        <v>2079</v>
      </c>
      <c r="AK228" s="19">
        <v>723.49199999999996</v>
      </c>
      <c r="AL228" s="41">
        <v>499</v>
      </c>
      <c r="AM228" s="17">
        <f>AN228*10^3/AL228</f>
        <v>1993</v>
      </c>
      <c r="AN228" s="19">
        <v>994.50699999999995</v>
      </c>
      <c r="AO228" s="41">
        <v>557</v>
      </c>
      <c r="AP228" s="17">
        <f>AQ228*10^3/AO228</f>
        <v>1965</v>
      </c>
      <c r="AQ228" s="19">
        <v>1094.5050000000001</v>
      </c>
      <c r="AR228" s="41">
        <v>623.94104308390024</v>
      </c>
      <c r="AS228" s="17">
        <f>AT228*10^3/AR228</f>
        <v>1895.7533671563247</v>
      </c>
      <c r="AT228" s="19">
        <v>1182.8383333333334</v>
      </c>
      <c r="AU228" s="41">
        <v>33</v>
      </c>
      <c r="AV228" s="17">
        <v>959</v>
      </c>
      <c r="AW228" s="19">
        <v>31.646999999999998</v>
      </c>
      <c r="AX228" s="41">
        <v>39</v>
      </c>
      <c r="AY228" s="17">
        <v>968</v>
      </c>
      <c r="AZ228" s="19">
        <v>37.752000000000002</v>
      </c>
      <c r="BA228" s="41">
        <v>47</v>
      </c>
      <c r="BB228" s="17">
        <v>977</v>
      </c>
      <c r="BC228" s="19">
        <v>45.918999999999997</v>
      </c>
      <c r="BD228" s="41">
        <v>62</v>
      </c>
      <c r="BE228" s="17">
        <v>986</v>
      </c>
      <c r="BF228" s="19">
        <v>61.131999999999998</v>
      </c>
      <c r="BG228" s="41">
        <v>80</v>
      </c>
      <c r="BH228" s="17">
        <v>995</v>
      </c>
      <c r="BI228" s="19">
        <v>79.599999999999994</v>
      </c>
      <c r="BJ228" s="41">
        <v>106</v>
      </c>
      <c r="BK228" s="17">
        <v>1018</v>
      </c>
      <c r="BL228" s="19">
        <v>107.908</v>
      </c>
      <c r="BM228" s="41">
        <v>220</v>
      </c>
      <c r="BN228" s="17">
        <v>1564</v>
      </c>
      <c r="BO228" s="19">
        <v>344.08</v>
      </c>
      <c r="BP228" s="41">
        <v>265</v>
      </c>
      <c r="BQ228" s="17">
        <v>1585</v>
      </c>
      <c r="BR228" s="19">
        <v>420.02499999999998</v>
      </c>
      <c r="BS228" s="41">
        <v>304</v>
      </c>
      <c r="BT228" s="17">
        <v>1749</v>
      </c>
      <c r="BU228" s="19">
        <v>531.69600000000003</v>
      </c>
      <c r="BV228" s="41">
        <v>348</v>
      </c>
      <c r="BW228" s="17">
        <v>2079</v>
      </c>
      <c r="BX228" s="19">
        <v>723.49199999999996</v>
      </c>
      <c r="BY228" s="41">
        <v>499</v>
      </c>
      <c r="BZ228" s="17">
        <v>1993</v>
      </c>
      <c r="CA228" s="19">
        <v>994.50699999999995</v>
      </c>
      <c r="CB228" s="41">
        <v>557</v>
      </c>
      <c r="CC228" s="17">
        <v>1965</v>
      </c>
      <c r="CD228" s="19">
        <v>1094.5050000000001</v>
      </c>
      <c r="CE228" s="41">
        <v>508.94264625850343</v>
      </c>
      <c r="CF228" s="17">
        <v>1967</v>
      </c>
      <c r="CG228" s="19">
        <v>1001.0901851904763</v>
      </c>
      <c r="CH228" s="47">
        <v>428.34057823129257</v>
      </c>
      <c r="CI228" s="17">
        <v>2045</v>
      </c>
      <c r="CJ228" s="21">
        <v>875.95648248299324</v>
      </c>
      <c r="CK228" s="47">
        <v>428.34057823129257</v>
      </c>
      <c r="CL228" s="17">
        <v>2045</v>
      </c>
      <c r="CM228" s="21">
        <v>875.95648248299324</v>
      </c>
    </row>
    <row r="229" spans="1:91" ht="18" customHeight="1">
      <c r="B229" s="2"/>
      <c r="E229" s="50"/>
      <c r="F229" s="4"/>
      <c r="H229" s="22"/>
      <c r="J229" s="15"/>
      <c r="K229" s="22"/>
      <c r="M229" s="15"/>
      <c r="N229" s="22"/>
      <c r="P229" s="15"/>
      <c r="Q229" s="22"/>
      <c r="S229" s="15"/>
      <c r="T229" s="22"/>
      <c r="V229" s="15"/>
      <c r="W229" s="22"/>
      <c r="Y229" s="15"/>
      <c r="Z229" s="22"/>
      <c r="AB229" s="15"/>
      <c r="AC229" s="22"/>
      <c r="AE229" s="15"/>
      <c r="AF229" s="22"/>
      <c r="AH229" s="15"/>
      <c r="AI229" s="22"/>
      <c r="AK229" s="15"/>
      <c r="AL229" s="22"/>
      <c r="AN229" s="15"/>
      <c r="AO229" s="22"/>
      <c r="AQ229" s="15"/>
      <c r="AR229" s="22"/>
      <c r="AT229" s="15"/>
      <c r="AU229" s="22"/>
      <c r="AW229" s="15"/>
      <c r="AX229" s="22"/>
      <c r="AZ229" s="15"/>
      <c r="BA229" s="22"/>
      <c r="BC229" s="15"/>
      <c r="BD229" s="22"/>
      <c r="BF229" s="15"/>
      <c r="BG229" s="22"/>
      <c r="BI229" s="15"/>
      <c r="BJ229" s="22"/>
      <c r="BL229" s="15"/>
      <c r="BM229" s="22"/>
      <c r="BO229" s="15"/>
      <c r="BP229" s="22"/>
      <c r="BR229" s="15"/>
      <c r="BS229" s="22"/>
      <c r="BU229" s="15"/>
      <c r="BV229" s="22"/>
      <c r="BX229" s="15"/>
      <c r="BY229" s="22"/>
      <c r="CA229" s="15"/>
      <c r="CB229" s="22"/>
      <c r="CD229" s="15"/>
      <c r="CE229" s="22"/>
      <c r="CG229" s="15"/>
      <c r="CH229" s="22"/>
      <c r="CJ229" s="15"/>
      <c r="CK229" s="22"/>
      <c r="CM229" s="15"/>
    </row>
    <row r="230" spans="1:91" ht="18" customHeight="1">
      <c r="B230" s="45" t="s">
        <v>206</v>
      </c>
      <c r="C230" s="46"/>
      <c r="D230" s="46"/>
      <c r="E230" s="46"/>
      <c r="F230" s="46"/>
      <c r="G230" s="46"/>
      <c r="H230" s="22"/>
      <c r="J230" s="44">
        <f t="shared" ref="J230" si="138">SUM(J227:J228)</f>
        <v>88.356999999999999</v>
      </c>
      <c r="K230" s="22"/>
      <c r="M230" s="44">
        <f t="shared" ref="M230" si="139">SUM(M227:M228)</f>
        <v>89.568000000000012</v>
      </c>
      <c r="N230" s="22"/>
      <c r="P230" s="44">
        <f t="shared" ref="P230" si="140">SUM(P227:P228)</f>
        <v>108.517</v>
      </c>
      <c r="Q230" s="22"/>
      <c r="S230" s="44">
        <f t="shared" ref="S230" si="141">SUM(S227:S228)</f>
        <v>121.69800000000001</v>
      </c>
      <c r="T230" s="22"/>
      <c r="V230" s="44">
        <f t="shared" ref="V230" si="142">SUM(V227:V228)</f>
        <v>139.71099999999998</v>
      </c>
      <c r="W230" s="22"/>
      <c r="Y230" s="44">
        <f t="shared" ref="Y230" si="143">SUM(Y227:Y228)</f>
        <v>183.86200000000002</v>
      </c>
      <c r="Z230" s="22"/>
      <c r="AB230" s="44">
        <f t="shared" ref="AB230" si="144">SUM(AB227:AB228)</f>
        <v>452.27199999999999</v>
      </c>
      <c r="AC230" s="22"/>
      <c r="AE230" s="44">
        <f t="shared" ref="AE230" si="145">SUM(AE227:AE228)</f>
        <v>529.23399999999992</v>
      </c>
      <c r="AF230" s="22"/>
      <c r="AH230" s="44">
        <f t="shared" ref="AH230" si="146">SUM(AH227:AH228)</f>
        <v>640.54500000000007</v>
      </c>
      <c r="AI230" s="22"/>
      <c r="AK230" s="44">
        <f t="shared" ref="AK230" si="147">SUM(AK227:AK228)</f>
        <v>842.52599999999995</v>
      </c>
      <c r="AL230" s="22"/>
      <c r="AN230" s="44">
        <f t="shared" ref="AN230" si="148">SUM(AN227:AN228)</f>
        <v>1109.521</v>
      </c>
      <c r="AO230" s="22"/>
      <c r="AQ230" s="44">
        <f t="shared" ref="AQ230" si="149">SUM(AQ227:AQ228)</f>
        <v>1274.96</v>
      </c>
      <c r="AR230" s="22"/>
      <c r="AT230" s="44">
        <f t="shared" ref="AT230" si="150">SUM(AT227:AT228)</f>
        <v>1363.2933333333333</v>
      </c>
      <c r="AU230" s="22"/>
      <c r="AW230" s="44">
        <v>88.356999999999999</v>
      </c>
      <c r="AX230" s="22"/>
      <c r="AZ230" s="44">
        <v>89.568000000000012</v>
      </c>
      <c r="BA230" s="22"/>
      <c r="BC230" s="44">
        <v>108.517</v>
      </c>
      <c r="BD230" s="22"/>
      <c r="BF230" s="44">
        <v>121.69800000000001</v>
      </c>
      <c r="BG230" s="22"/>
      <c r="BI230" s="44">
        <v>139.71099999999998</v>
      </c>
      <c r="BJ230" s="22"/>
      <c r="BL230" s="44">
        <v>183.86200000000002</v>
      </c>
      <c r="BM230" s="22"/>
      <c r="BO230" s="44">
        <v>452.27199999999999</v>
      </c>
      <c r="BP230" s="22"/>
      <c r="BR230" s="44">
        <v>529.23399999999992</v>
      </c>
      <c r="BS230" s="22"/>
      <c r="BU230" s="44">
        <v>640.54500000000007</v>
      </c>
      <c r="BV230" s="22"/>
      <c r="BX230" s="44">
        <v>842.52599999999995</v>
      </c>
      <c r="BY230" s="22"/>
      <c r="CA230" s="44">
        <v>1109.521</v>
      </c>
      <c r="CB230" s="22"/>
      <c r="CD230" s="44">
        <v>1274.96</v>
      </c>
      <c r="CE230" s="22"/>
      <c r="CG230" s="44">
        <v>1105.9931851904762</v>
      </c>
      <c r="CH230" s="22"/>
      <c r="CJ230" s="44">
        <v>989.87548248299322</v>
      </c>
      <c r="CK230" s="22"/>
      <c r="CM230" s="44">
        <v>989.87548248299322</v>
      </c>
    </row>
    <row r="231" spans="1:91" ht="18" customHeight="1">
      <c r="B231" s="22"/>
      <c r="H231" s="22"/>
      <c r="J231" s="10"/>
      <c r="K231" s="22"/>
      <c r="M231" s="10"/>
      <c r="N231" s="22"/>
      <c r="P231" s="10"/>
      <c r="Q231" s="22"/>
      <c r="S231" s="10"/>
      <c r="T231" s="22"/>
      <c r="V231" s="10"/>
      <c r="W231" s="22"/>
      <c r="Y231" s="10"/>
      <c r="Z231" s="22"/>
      <c r="AB231" s="10"/>
      <c r="AC231" s="22"/>
      <c r="AE231" s="10"/>
      <c r="AF231" s="22"/>
      <c r="AH231" s="10"/>
      <c r="AI231" s="22"/>
      <c r="AK231" s="10"/>
      <c r="AL231" s="22"/>
      <c r="AN231" s="10"/>
      <c r="AO231" s="22"/>
      <c r="AQ231" s="10"/>
      <c r="AR231" s="22"/>
      <c r="AT231" s="10"/>
      <c r="AU231" s="22"/>
      <c r="AW231" s="10"/>
      <c r="AX231" s="22"/>
      <c r="AZ231" s="10"/>
      <c r="BA231" s="22"/>
      <c r="BC231" s="10"/>
      <c r="BD231" s="22"/>
      <c r="BF231" s="10"/>
      <c r="BG231" s="22"/>
      <c r="BI231" s="10"/>
      <c r="BJ231" s="22"/>
      <c r="BL231" s="10"/>
      <c r="BM231" s="22"/>
      <c r="BO231" s="10"/>
      <c r="BP231" s="22"/>
      <c r="BR231" s="10"/>
      <c r="BS231" s="22"/>
      <c r="BU231" s="10"/>
      <c r="BV231" s="22"/>
      <c r="BX231" s="10"/>
      <c r="BY231" s="22"/>
      <c r="CA231" s="10"/>
      <c r="CB231" s="22"/>
      <c r="CD231" s="10"/>
      <c r="CE231" s="22"/>
      <c r="CG231" s="10"/>
      <c r="CH231" s="22"/>
      <c r="CJ231" s="10"/>
      <c r="CK231" s="22"/>
      <c r="CM231" s="10"/>
    </row>
    <row r="232" spans="1:91" ht="18" customHeight="1">
      <c r="B232" s="45" t="s">
        <v>210</v>
      </c>
      <c r="C232" s="46"/>
      <c r="D232" s="46"/>
      <c r="E232" s="46"/>
      <c r="F232" s="46"/>
      <c r="G232" s="46"/>
      <c r="H232" s="22"/>
      <c r="J232" s="44">
        <f t="shared" ref="J232" si="151">J224+J230</f>
        <v>709.12518408387336</v>
      </c>
      <c r="K232" s="22"/>
      <c r="M232" s="44">
        <f t="shared" ref="M232" si="152">M224+M230</f>
        <v>718.40341332266553</v>
      </c>
      <c r="N232" s="22"/>
      <c r="P232" s="44">
        <f t="shared" ref="P232" si="153">P224+P230</f>
        <v>745.41964256145957</v>
      </c>
      <c r="Q232" s="22"/>
      <c r="S232" s="44">
        <f t="shared" ref="S232" si="154">S224+S230</f>
        <v>766.66787180025358</v>
      </c>
      <c r="T232" s="22"/>
      <c r="V232" s="44">
        <f t="shared" ref="V232" si="155">V224+V230</f>
        <v>756.34345263866885</v>
      </c>
      <c r="W232" s="22"/>
      <c r="Y232" s="44">
        <f t="shared" ref="Y232" si="156">Y224+Y230</f>
        <v>788.49572560628508</v>
      </c>
      <c r="Z232" s="22"/>
      <c r="AB232" s="44">
        <f t="shared" ref="AB232" si="157">AB224+AB230</f>
        <v>1082.3328152323563</v>
      </c>
      <c r="AC232" s="22"/>
      <c r="AE232" s="44">
        <f t="shared" ref="AE232" si="158">AE224+AE230</f>
        <v>1238.7919163396707</v>
      </c>
      <c r="AF232" s="22"/>
      <c r="AH232" s="44">
        <f t="shared" ref="AH232" si="159">AH224+AH230</f>
        <v>1276.8772222222224</v>
      </c>
      <c r="AI232" s="22"/>
      <c r="AK232" s="44">
        <f t="shared" ref="AK232" si="160">AK224+AK230</f>
        <v>2227.6309973418392</v>
      </c>
      <c r="AL232" s="22"/>
      <c r="AN232" s="44">
        <f t="shared" ref="AN232" si="161">AN224+AN230</f>
        <v>1691.3835085440874</v>
      </c>
      <c r="AO232" s="22"/>
      <c r="AQ232" s="44">
        <f t="shared" ref="AQ232" si="162">AQ224+AQ230</f>
        <v>2185.4962573099415</v>
      </c>
      <c r="AR232" s="22"/>
      <c r="AT232" s="44">
        <f t="shared" ref="AT232" si="163">AT224+AT230</f>
        <v>2311.9814753658361</v>
      </c>
      <c r="AU232" s="22"/>
      <c r="AW232" s="44">
        <v>988.52627110166725</v>
      </c>
      <c r="AX232" s="22"/>
      <c r="AZ232" s="44">
        <v>989.73727110166476</v>
      </c>
      <c r="BA232" s="22"/>
      <c r="BC232" s="44">
        <v>1008.6862711016661</v>
      </c>
      <c r="BD232" s="22"/>
      <c r="BF232" s="44">
        <v>1021.8672711016663</v>
      </c>
      <c r="BG232" s="22"/>
      <c r="BI232" s="44">
        <v>1000.3304020816049</v>
      </c>
      <c r="BJ232" s="22"/>
      <c r="BL232" s="44">
        <v>1027.7350611451802</v>
      </c>
      <c r="BM232" s="22"/>
      <c r="BO232" s="44">
        <v>1331.6330517253452</v>
      </c>
      <c r="BP232" s="22"/>
      <c r="BR232" s="44">
        <v>1456.0817672295216</v>
      </c>
      <c r="BS232" s="22"/>
      <c r="BU232" s="44">
        <v>1374.6105555555555</v>
      </c>
      <c r="BV232" s="22"/>
      <c r="BX232" s="44">
        <v>2368.4766341611603</v>
      </c>
      <c r="BY232" s="22"/>
      <c r="CA232" s="44">
        <v>1725.1712734107996</v>
      </c>
      <c r="CB232" s="22"/>
      <c r="CD232" s="44">
        <v>2287.3753299916457</v>
      </c>
      <c r="CE232" s="22"/>
      <c r="CG232" s="44">
        <v>2031.1360643580924</v>
      </c>
      <c r="CH232" s="22"/>
      <c r="CJ232" s="44">
        <v>1829.7192388435917</v>
      </c>
      <c r="CK232" s="22"/>
      <c r="CM232" s="44">
        <v>1701.3960030319458</v>
      </c>
    </row>
    <row r="233" spans="1:91" ht="18" customHeight="1">
      <c r="B233" s="22"/>
      <c r="H233" s="22"/>
      <c r="J233" s="10"/>
      <c r="K233" s="22"/>
      <c r="M233" s="10"/>
      <c r="N233" s="22"/>
      <c r="P233" s="10"/>
      <c r="Q233" s="22"/>
      <c r="S233" s="10"/>
      <c r="T233" s="22"/>
      <c r="V233" s="10"/>
      <c r="W233" s="22"/>
      <c r="Y233" s="10"/>
      <c r="Z233" s="22"/>
      <c r="AB233" s="10"/>
      <c r="AC233" s="22"/>
      <c r="AE233" s="10"/>
      <c r="AF233" s="22"/>
      <c r="AH233" s="10"/>
      <c r="AI233" s="22"/>
      <c r="AK233" s="10"/>
      <c r="AL233" s="22"/>
      <c r="AN233" s="10"/>
      <c r="AO233" s="22"/>
      <c r="AQ233" s="10"/>
      <c r="AR233" s="22"/>
      <c r="AT233" s="10"/>
      <c r="AU233" s="22"/>
      <c r="AW233" s="10"/>
      <c r="AX233" s="22"/>
      <c r="AZ233" s="10"/>
      <c r="BA233" s="22"/>
      <c r="BC233" s="10"/>
      <c r="BD233" s="22"/>
      <c r="BF233" s="10"/>
      <c r="BG233" s="22"/>
      <c r="BI233" s="10"/>
      <c r="BJ233" s="22"/>
      <c r="BL233" s="10"/>
      <c r="BM233" s="22"/>
      <c r="BO233" s="10"/>
      <c r="BP233" s="22"/>
      <c r="BR233" s="10"/>
      <c r="BS233" s="22"/>
      <c r="BU233" s="10"/>
      <c r="BV233" s="22"/>
      <c r="BX233" s="10"/>
      <c r="BY233" s="22"/>
      <c r="CA233" s="10"/>
      <c r="CB233" s="22"/>
      <c r="CD233" s="10"/>
      <c r="CE233" s="22"/>
      <c r="CG233" s="10"/>
      <c r="CH233" s="22"/>
      <c r="CJ233" s="10"/>
      <c r="CK233" s="22"/>
      <c r="CM233" s="10"/>
    </row>
    <row r="234" spans="1:91" ht="18" customHeight="1">
      <c r="A234" s="11"/>
      <c r="B234" s="20" t="s">
        <v>211</v>
      </c>
      <c r="H234" s="22"/>
      <c r="J234" s="10"/>
      <c r="K234" s="22"/>
      <c r="M234" s="10"/>
      <c r="N234" s="22"/>
      <c r="P234" s="10"/>
      <c r="Q234" s="22"/>
      <c r="S234" s="10"/>
      <c r="T234" s="22"/>
      <c r="V234" s="10"/>
      <c r="W234" s="22"/>
      <c r="Y234" s="10"/>
      <c r="Z234" s="22"/>
      <c r="AB234" s="10"/>
      <c r="AC234" s="22"/>
      <c r="AE234" s="10"/>
      <c r="AF234" s="22"/>
      <c r="AH234" s="10"/>
      <c r="AI234" s="22"/>
      <c r="AK234" s="10"/>
      <c r="AL234" s="22"/>
      <c r="AN234" s="10"/>
      <c r="AO234" s="22"/>
      <c r="AQ234" s="10"/>
      <c r="AR234" s="22"/>
      <c r="AT234" s="10"/>
      <c r="AU234" s="22"/>
      <c r="AW234" s="10"/>
      <c r="AX234" s="22"/>
      <c r="AZ234" s="10"/>
      <c r="BA234" s="22"/>
      <c r="BC234" s="10"/>
      <c r="BD234" s="22"/>
      <c r="BF234" s="10"/>
      <c r="BG234" s="22"/>
      <c r="BI234" s="10"/>
      <c r="BJ234" s="22"/>
      <c r="BL234" s="10"/>
      <c r="BM234" s="22"/>
      <c r="BO234" s="10"/>
      <c r="BP234" s="22"/>
      <c r="BR234" s="10"/>
      <c r="BS234" s="22"/>
      <c r="BU234" s="10"/>
      <c r="BV234" s="22"/>
      <c r="BX234" s="10"/>
      <c r="BY234" s="22"/>
      <c r="CA234" s="10"/>
      <c r="CB234" s="22"/>
      <c r="CD234" s="10"/>
      <c r="CE234" s="22"/>
      <c r="CG234" s="10"/>
      <c r="CH234" s="22"/>
      <c r="CJ234" s="10"/>
      <c r="CK234" s="22"/>
      <c r="CM234" s="10"/>
    </row>
    <row r="235" spans="1:91" ht="18" customHeight="1">
      <c r="B235" s="25" t="s">
        <v>212</v>
      </c>
      <c r="H235" s="22"/>
      <c r="J235" s="10"/>
      <c r="K235" s="22"/>
      <c r="M235" s="10"/>
      <c r="N235" s="22"/>
      <c r="P235" s="10"/>
      <c r="Q235" s="22"/>
      <c r="S235" s="10"/>
      <c r="T235" s="22"/>
      <c r="V235" s="10"/>
      <c r="W235" s="22"/>
      <c r="Y235" s="10"/>
      <c r="Z235" s="22"/>
      <c r="AB235" s="10"/>
      <c r="AC235" s="22"/>
      <c r="AE235" s="10"/>
      <c r="AF235" s="22"/>
      <c r="AH235" s="10"/>
      <c r="AI235" s="22"/>
      <c r="AK235" s="10"/>
      <c r="AL235" s="22"/>
      <c r="AN235" s="10"/>
      <c r="AO235" s="22"/>
      <c r="AQ235" s="10"/>
      <c r="AR235" s="22"/>
      <c r="AT235" s="10"/>
      <c r="AU235" s="22"/>
      <c r="AW235" s="10"/>
      <c r="AX235" s="22"/>
      <c r="AZ235" s="10"/>
      <c r="BA235" s="22"/>
      <c r="BC235" s="10"/>
      <c r="BD235" s="22"/>
      <c r="BF235" s="10"/>
      <c r="BG235" s="22"/>
      <c r="BI235" s="10"/>
      <c r="BJ235" s="22"/>
      <c r="BL235" s="10"/>
      <c r="BM235" s="22"/>
      <c r="BO235" s="10"/>
      <c r="BP235" s="22"/>
      <c r="BR235" s="10"/>
      <c r="BS235" s="22"/>
      <c r="BU235" s="10"/>
      <c r="BV235" s="22"/>
      <c r="BX235" s="10"/>
      <c r="BY235" s="22"/>
      <c r="CA235" s="10"/>
      <c r="CB235" s="22"/>
      <c r="CD235" s="10"/>
      <c r="CE235" s="22"/>
      <c r="CG235" s="10"/>
      <c r="CH235" s="22"/>
      <c r="CJ235" s="10"/>
      <c r="CK235" s="22"/>
      <c r="CM235" s="10"/>
    </row>
    <row r="236" spans="1:91" ht="18" customHeight="1">
      <c r="B236" s="2" t="s">
        <v>212</v>
      </c>
      <c r="C236" s="1">
        <v>10</v>
      </c>
      <c r="D236" s="1" t="s">
        <v>7</v>
      </c>
      <c r="E236" s="30" t="s">
        <v>11</v>
      </c>
      <c r="F236" s="4" t="s">
        <v>80</v>
      </c>
      <c r="H236" s="22"/>
      <c r="J236" s="19">
        <v>245.31399999999999</v>
      </c>
      <c r="K236" s="22"/>
      <c r="M236" s="19">
        <v>210.04700000000003</v>
      </c>
      <c r="N236" s="22"/>
      <c r="P236" s="19">
        <v>210.60299999999995</v>
      </c>
      <c r="Q236" s="22"/>
      <c r="S236" s="19">
        <v>186.858</v>
      </c>
      <c r="T236" s="22"/>
      <c r="V236" s="19">
        <v>169.68300000000005</v>
      </c>
      <c r="W236" s="22"/>
      <c r="Y236" s="19">
        <v>178.33600000000001</v>
      </c>
      <c r="Z236" s="22"/>
      <c r="AB236" s="19">
        <v>170.36181132999999</v>
      </c>
      <c r="AC236" s="22"/>
      <c r="AE236" s="19">
        <v>184.51919361</v>
      </c>
      <c r="AF236" s="22"/>
      <c r="AH236" s="19">
        <v>195.34889000000004</v>
      </c>
      <c r="AI236" s="22"/>
      <c r="AK236" s="19">
        <v>260.15999999999997</v>
      </c>
      <c r="AL236" s="22"/>
      <c r="AN236" s="19">
        <v>385.71000000000004</v>
      </c>
      <c r="AO236" s="22"/>
      <c r="AQ236" s="19">
        <v>509.48890964720613</v>
      </c>
      <c r="AR236" s="22"/>
      <c r="AT236" s="19">
        <v>674.8617327451841</v>
      </c>
      <c r="AU236" s="22"/>
      <c r="AW236" s="19">
        <v>245.31399999999999</v>
      </c>
      <c r="AX236" s="22"/>
      <c r="AZ236" s="19">
        <v>210.04700000000003</v>
      </c>
      <c r="BA236" s="22"/>
      <c r="BC236" s="19">
        <v>210.60299999999995</v>
      </c>
      <c r="BD236" s="22"/>
      <c r="BF236" s="19">
        <v>186.858</v>
      </c>
      <c r="BG236" s="22"/>
      <c r="BI236" s="19">
        <v>169.68300000000005</v>
      </c>
      <c r="BJ236" s="22"/>
      <c r="BL236" s="19">
        <v>178.33600000000001</v>
      </c>
      <c r="BM236" s="22"/>
      <c r="BO236" s="19">
        <v>170.36181132999999</v>
      </c>
      <c r="BP236" s="22"/>
      <c r="BR236" s="19">
        <v>184.51919361</v>
      </c>
      <c r="BS236" s="22"/>
      <c r="BU236" s="19">
        <v>195.34889000000004</v>
      </c>
      <c r="BV236" s="22"/>
      <c r="BX236" s="19">
        <v>260.15999999999997</v>
      </c>
      <c r="BY236" s="22"/>
      <c r="CA236" s="19">
        <v>385.71000000000004</v>
      </c>
      <c r="CB236" s="22"/>
      <c r="CD236" s="19">
        <v>417.19999999999993</v>
      </c>
      <c r="CE236" s="22"/>
      <c r="CG236" s="19">
        <v>443.26999999999992</v>
      </c>
      <c r="CH236" s="22"/>
      <c r="CJ236" s="21">
        <v>410.2</v>
      </c>
      <c r="CK236" s="22"/>
      <c r="CM236" s="21">
        <v>402.99999999999994</v>
      </c>
    </row>
    <row r="237" spans="1:91" ht="18" customHeight="1">
      <c r="B237" s="22"/>
      <c r="H237" s="22"/>
      <c r="J237" s="10"/>
      <c r="K237" s="22"/>
      <c r="M237" s="10"/>
      <c r="N237" s="22"/>
      <c r="P237" s="10"/>
      <c r="Q237" s="22"/>
      <c r="S237" s="10"/>
      <c r="T237" s="22"/>
      <c r="V237" s="10"/>
      <c r="W237" s="22"/>
      <c r="Y237" s="10"/>
      <c r="Z237" s="22"/>
      <c r="AB237" s="10"/>
      <c r="AC237" s="22"/>
      <c r="AE237" s="10"/>
      <c r="AF237" s="22"/>
      <c r="AH237" s="10"/>
      <c r="AI237" s="22"/>
      <c r="AK237" s="10"/>
      <c r="AL237" s="22"/>
      <c r="AN237" s="10"/>
      <c r="AO237" s="22"/>
      <c r="AQ237" s="10"/>
      <c r="AR237" s="22"/>
      <c r="AT237" s="10"/>
      <c r="AU237" s="22"/>
      <c r="AW237" s="10"/>
      <c r="AX237" s="22"/>
      <c r="AZ237" s="10"/>
      <c r="BA237" s="22"/>
      <c r="BC237" s="10"/>
      <c r="BD237" s="22"/>
      <c r="BF237" s="10"/>
      <c r="BG237" s="22"/>
      <c r="BI237" s="10"/>
      <c r="BJ237" s="22"/>
      <c r="BL237" s="10"/>
      <c r="BM237" s="22"/>
      <c r="BO237" s="10"/>
      <c r="BP237" s="22"/>
      <c r="BR237" s="10"/>
      <c r="BS237" s="22"/>
      <c r="BU237" s="10"/>
      <c r="BV237" s="22"/>
      <c r="BX237" s="10"/>
      <c r="BY237" s="22"/>
      <c r="CA237" s="10"/>
      <c r="CB237" s="22"/>
      <c r="CD237" s="10"/>
      <c r="CE237" s="22"/>
      <c r="CG237" s="10"/>
      <c r="CH237" s="22"/>
      <c r="CJ237" s="10"/>
      <c r="CK237" s="22"/>
      <c r="CM237" s="10"/>
    </row>
    <row r="238" spans="1:91" ht="18" customHeight="1">
      <c r="A238" s="11"/>
      <c r="B238" s="20" t="s">
        <v>16</v>
      </c>
      <c r="H238" s="22"/>
      <c r="J238" s="10"/>
      <c r="K238" s="22"/>
      <c r="M238" s="10"/>
      <c r="N238" s="22"/>
      <c r="P238" s="10"/>
      <c r="Q238" s="22"/>
      <c r="S238" s="10"/>
      <c r="T238" s="22"/>
      <c r="V238" s="10"/>
      <c r="W238" s="22"/>
      <c r="Y238" s="10"/>
      <c r="Z238" s="22"/>
      <c r="AB238" s="10"/>
      <c r="AC238" s="22"/>
      <c r="AE238" s="10"/>
      <c r="AF238" s="22"/>
      <c r="AH238" s="10"/>
      <c r="AI238" s="22"/>
      <c r="AK238" s="10"/>
      <c r="AL238" s="22"/>
      <c r="AN238" s="10"/>
      <c r="AO238" s="22"/>
      <c r="AQ238" s="10"/>
      <c r="AR238" s="22"/>
      <c r="AT238" s="10"/>
      <c r="AU238" s="22"/>
      <c r="AW238" s="10"/>
      <c r="AX238" s="22"/>
      <c r="AZ238" s="10"/>
      <c r="BA238" s="22"/>
      <c r="BC238" s="10"/>
      <c r="BD238" s="22"/>
      <c r="BF238" s="10"/>
      <c r="BG238" s="22"/>
      <c r="BI238" s="10"/>
      <c r="BJ238" s="22"/>
      <c r="BL238" s="10"/>
      <c r="BM238" s="22"/>
      <c r="BO238" s="10"/>
      <c r="BP238" s="22"/>
      <c r="BR238" s="10"/>
      <c r="BS238" s="22"/>
      <c r="BU238" s="10"/>
      <c r="BV238" s="22"/>
      <c r="BX238" s="10"/>
      <c r="BY238" s="22"/>
      <c r="CA238" s="10"/>
      <c r="CB238" s="22"/>
      <c r="CD238" s="10"/>
      <c r="CE238" s="22"/>
      <c r="CG238" s="10"/>
      <c r="CH238" s="22"/>
      <c r="CJ238" s="10"/>
      <c r="CK238" s="22"/>
      <c r="CM238" s="10"/>
    </row>
    <row r="239" spans="1:91" ht="18" customHeight="1">
      <c r="A239" s="11"/>
      <c r="B239" s="20"/>
      <c r="H239" s="22"/>
      <c r="J239" s="10"/>
      <c r="K239" s="22"/>
      <c r="M239" s="10"/>
      <c r="N239" s="22"/>
      <c r="P239" s="10"/>
      <c r="Q239" s="22"/>
      <c r="S239" s="10"/>
      <c r="T239" s="22"/>
      <c r="V239" s="10"/>
      <c r="W239" s="22"/>
      <c r="Y239" s="10"/>
      <c r="Z239" s="22"/>
      <c r="AB239" s="10"/>
      <c r="AC239" s="22"/>
      <c r="AE239" s="10"/>
      <c r="AF239" s="22"/>
      <c r="AH239" s="10"/>
      <c r="AI239" s="22"/>
      <c r="AK239" s="10"/>
      <c r="AL239" s="22"/>
      <c r="AN239" s="10"/>
      <c r="AO239" s="22"/>
      <c r="AQ239" s="10"/>
      <c r="AR239" s="22"/>
      <c r="AT239" s="10"/>
      <c r="AU239" s="22"/>
      <c r="AW239" s="10"/>
      <c r="AX239" s="22"/>
      <c r="AZ239" s="10"/>
      <c r="BA239" s="22"/>
      <c r="BC239" s="10"/>
      <c r="BD239" s="22"/>
      <c r="BF239" s="10"/>
      <c r="BG239" s="22"/>
      <c r="BI239" s="10"/>
      <c r="BJ239" s="22"/>
      <c r="BL239" s="10"/>
      <c r="BM239" s="22"/>
      <c r="BO239" s="10"/>
      <c r="BP239" s="22"/>
      <c r="BR239" s="10"/>
      <c r="BS239" s="22"/>
      <c r="BU239" s="10"/>
      <c r="BV239" s="22"/>
      <c r="BX239" s="10"/>
      <c r="BY239" s="22"/>
      <c r="CA239" s="10"/>
      <c r="CB239" s="22"/>
      <c r="CD239" s="10"/>
      <c r="CE239" s="22"/>
      <c r="CG239" s="10"/>
      <c r="CH239" s="22"/>
      <c r="CJ239" s="10"/>
      <c r="CK239" s="22"/>
      <c r="CM239" s="10"/>
    </row>
    <row r="240" spans="1:91" ht="18" customHeight="1">
      <c r="B240" s="25" t="s">
        <v>213</v>
      </c>
      <c r="H240" s="22"/>
      <c r="J240" s="10"/>
      <c r="K240" s="22"/>
      <c r="M240" s="10"/>
      <c r="N240" s="22"/>
      <c r="P240" s="10"/>
      <c r="Q240" s="22"/>
      <c r="S240" s="10"/>
      <c r="T240" s="22"/>
      <c r="V240" s="10"/>
      <c r="W240" s="22"/>
      <c r="Y240" s="10"/>
      <c r="Z240" s="22"/>
      <c r="AB240" s="10"/>
      <c r="AC240" s="22"/>
      <c r="AE240" s="10"/>
      <c r="AF240" s="22"/>
      <c r="AH240" s="10"/>
      <c r="AI240" s="22"/>
      <c r="AK240" s="10"/>
      <c r="AL240" s="22"/>
      <c r="AN240" s="10"/>
      <c r="AO240" s="22"/>
      <c r="AQ240" s="10"/>
      <c r="AR240" s="22"/>
      <c r="AT240" s="10"/>
      <c r="AU240" s="22"/>
      <c r="AW240" s="10"/>
      <c r="AX240" s="22"/>
      <c r="AZ240" s="10"/>
      <c r="BA240" s="22"/>
      <c r="BC240" s="10"/>
      <c r="BD240" s="22"/>
      <c r="BF240" s="10"/>
      <c r="BG240" s="22"/>
      <c r="BI240" s="10"/>
      <c r="BJ240" s="22"/>
      <c r="BL240" s="10"/>
      <c r="BM240" s="22"/>
      <c r="BO240" s="10"/>
      <c r="BP240" s="22"/>
      <c r="BR240" s="10"/>
      <c r="BS240" s="22"/>
      <c r="BU240" s="10"/>
      <c r="BV240" s="22"/>
      <c r="BX240" s="10"/>
      <c r="BY240" s="22"/>
      <c r="CA240" s="10"/>
      <c r="CB240" s="22"/>
      <c r="CD240" s="10"/>
      <c r="CE240" s="22"/>
      <c r="CG240" s="10"/>
      <c r="CH240" s="22"/>
      <c r="CJ240" s="10"/>
      <c r="CK240" s="22"/>
      <c r="CM240" s="10"/>
    </row>
    <row r="241" spans="1:91" ht="18" customHeight="1">
      <c r="B241" s="2" t="s">
        <v>214</v>
      </c>
      <c r="C241" s="1">
        <v>12</v>
      </c>
      <c r="D241" s="1" t="s">
        <v>7</v>
      </c>
      <c r="E241" s="49" t="s">
        <v>13</v>
      </c>
      <c r="F241" s="4" t="s">
        <v>80</v>
      </c>
      <c r="G241" s="1" t="s">
        <v>215</v>
      </c>
      <c r="H241" s="22"/>
      <c r="J241" s="19">
        <v>1956.8285559563246</v>
      </c>
      <c r="K241" s="22"/>
      <c r="M241" s="19">
        <v>1786.1602811463317</v>
      </c>
      <c r="N241" s="22"/>
      <c r="P241" s="19">
        <v>1981.09214510727</v>
      </c>
      <c r="Q241" s="22"/>
      <c r="S241" s="19">
        <v>1446.7331257939206</v>
      </c>
      <c r="T241" s="22"/>
      <c r="V241" s="19">
        <v>1592.5757681035675</v>
      </c>
      <c r="W241" s="22"/>
      <c r="Y241" s="19">
        <v>2664.2978080000003</v>
      </c>
      <c r="Z241" s="22"/>
      <c r="AB241" s="19">
        <v>2620.8947523016868</v>
      </c>
      <c r="AC241" s="22"/>
      <c r="AE241" s="19">
        <v>2750.7305574021902</v>
      </c>
      <c r="AF241" s="22"/>
      <c r="AH241" s="19">
        <v>2779.0983242535922</v>
      </c>
      <c r="AI241" s="22"/>
      <c r="AK241" s="19">
        <v>1988.6926923361216</v>
      </c>
      <c r="AL241" s="22"/>
      <c r="AN241" s="19">
        <v>1532.8442901145236</v>
      </c>
      <c r="AO241" s="22"/>
      <c r="AQ241" s="19">
        <v>1741.8685114937769</v>
      </c>
      <c r="AR241" s="22"/>
      <c r="AT241" s="19">
        <v>2277.3317946566785</v>
      </c>
      <c r="AU241" s="22"/>
      <c r="AW241" s="19">
        <v>1957</v>
      </c>
      <c r="AX241" s="22"/>
      <c r="AZ241" s="19">
        <v>1563.9422811463362</v>
      </c>
      <c r="BA241" s="22"/>
      <c r="BC241" s="19">
        <v>1971.6501451072743</v>
      </c>
      <c r="BD241" s="22"/>
      <c r="BF241" s="19">
        <v>1821.852125793921</v>
      </c>
      <c r="BG241" s="22"/>
      <c r="BI241" s="19">
        <v>1727.9417681035673</v>
      </c>
      <c r="BJ241" s="22"/>
      <c r="BL241" s="19">
        <v>2126.5718080000011</v>
      </c>
      <c r="BM241" s="22"/>
      <c r="BO241" s="19">
        <v>2443.2140806417365</v>
      </c>
      <c r="BP241" s="22"/>
      <c r="BR241" s="19">
        <v>2125.8655574021905</v>
      </c>
      <c r="BS241" s="22"/>
      <c r="BU241" s="19">
        <v>2035.6413242535928</v>
      </c>
      <c r="BV241" s="22"/>
      <c r="BX241" s="19">
        <v>1717.225363</v>
      </c>
      <c r="BY241" s="22"/>
      <c r="CA241" s="19">
        <v>1688.1113589999995</v>
      </c>
      <c r="CB241" s="22"/>
      <c r="CD241" s="19">
        <v>2110.6771530000015</v>
      </c>
      <c r="CE241" s="22"/>
      <c r="CG241" s="19">
        <v>2157.1154809870568</v>
      </c>
      <c r="CH241" s="22"/>
      <c r="CJ241" s="21">
        <v>2328.1454497471805</v>
      </c>
      <c r="CK241" s="22"/>
      <c r="CM241" s="21">
        <v>2512.7357728193056</v>
      </c>
    </row>
    <row r="242" spans="1:91" ht="18" customHeight="1">
      <c r="A242" s="11"/>
      <c r="B242" s="20"/>
      <c r="H242" s="22"/>
      <c r="J242" s="10"/>
      <c r="K242" s="22"/>
      <c r="M242" s="10"/>
      <c r="N242" s="22"/>
      <c r="P242" s="10"/>
      <c r="Q242" s="22"/>
      <c r="S242" s="10"/>
      <c r="T242" s="22"/>
      <c r="V242" s="10"/>
      <c r="W242" s="22"/>
      <c r="Y242" s="10"/>
      <c r="Z242" s="22"/>
      <c r="AB242" s="10"/>
      <c r="AC242" s="22"/>
      <c r="AE242" s="10"/>
      <c r="AF242" s="22"/>
      <c r="AH242" s="10"/>
      <c r="AI242" s="22"/>
      <c r="AK242" s="10"/>
      <c r="AL242" s="22"/>
      <c r="AN242" s="10"/>
      <c r="AO242" s="22"/>
      <c r="AQ242" s="10"/>
      <c r="AR242" s="22"/>
      <c r="AT242" s="10"/>
      <c r="AU242" s="22"/>
      <c r="AW242" s="10"/>
      <c r="AX242" s="22"/>
      <c r="AZ242" s="10"/>
      <c r="BA242" s="22"/>
      <c r="BC242" s="10"/>
      <c r="BD242" s="22"/>
      <c r="BF242" s="10"/>
      <c r="BG242" s="22"/>
      <c r="BI242" s="10"/>
      <c r="BJ242" s="22"/>
      <c r="BL242" s="10"/>
      <c r="BM242" s="22"/>
      <c r="BO242" s="10"/>
      <c r="BP242" s="22"/>
      <c r="BR242" s="10"/>
      <c r="BS242" s="22"/>
      <c r="BU242" s="10"/>
      <c r="BV242" s="22"/>
      <c r="BX242" s="10"/>
      <c r="BY242" s="22"/>
      <c r="CA242" s="10"/>
      <c r="CB242" s="22"/>
      <c r="CD242" s="10"/>
      <c r="CE242" s="22"/>
      <c r="CG242" s="10"/>
      <c r="CH242" s="22"/>
      <c r="CJ242" s="10"/>
      <c r="CK242" s="22"/>
      <c r="CM242" s="10"/>
    </row>
    <row r="243" spans="1:91" ht="18" customHeight="1">
      <c r="B243" s="25" t="s">
        <v>216</v>
      </c>
      <c r="H243" s="22"/>
      <c r="J243" s="15"/>
      <c r="K243" s="22"/>
      <c r="M243" s="15"/>
      <c r="N243" s="22"/>
      <c r="P243" s="15"/>
      <c r="Q243" s="22"/>
      <c r="S243" s="15"/>
      <c r="T243" s="22"/>
      <c r="V243" s="15"/>
      <c r="W243" s="22"/>
      <c r="Y243" s="15"/>
      <c r="Z243" s="22"/>
      <c r="AB243" s="15"/>
      <c r="AC243" s="22"/>
      <c r="AE243" s="15"/>
      <c r="AF243" s="22"/>
      <c r="AH243" s="15"/>
      <c r="AI243" s="22"/>
      <c r="AK243" s="15"/>
      <c r="AL243" s="22"/>
      <c r="AN243" s="15"/>
      <c r="AO243" s="22"/>
      <c r="AQ243" s="15"/>
      <c r="AR243" s="22"/>
      <c r="AT243" s="15"/>
      <c r="AU243" s="22"/>
      <c r="AW243" s="15"/>
      <c r="AX243" s="22"/>
      <c r="AZ243" s="15"/>
      <c r="BA243" s="22"/>
      <c r="BC243" s="15"/>
      <c r="BD243" s="22"/>
      <c r="BF243" s="15"/>
      <c r="BG243" s="22"/>
      <c r="BI243" s="15"/>
      <c r="BJ243" s="22"/>
      <c r="BL243" s="15"/>
      <c r="BM243" s="22"/>
      <c r="BO243" s="15"/>
      <c r="BP243" s="22"/>
      <c r="BR243" s="15"/>
      <c r="BS243" s="22"/>
      <c r="BU243" s="15"/>
      <c r="BV243" s="22"/>
      <c r="BX243" s="15"/>
      <c r="BY243" s="22"/>
      <c r="CA243" s="15"/>
      <c r="CB243" s="22"/>
      <c r="CD243" s="15"/>
      <c r="CE243" s="22"/>
      <c r="CG243" s="15"/>
      <c r="CH243" s="22"/>
      <c r="CJ243" s="15"/>
      <c r="CK243" s="22"/>
      <c r="CM243" s="15"/>
    </row>
    <row r="244" spans="1:91" ht="18" customHeight="1">
      <c r="B244" s="2" t="s">
        <v>217</v>
      </c>
      <c r="C244" s="1">
        <v>12</v>
      </c>
      <c r="D244" s="1" t="s">
        <v>7</v>
      </c>
      <c r="E244" s="49" t="s">
        <v>13</v>
      </c>
      <c r="F244" s="4" t="s">
        <v>80</v>
      </c>
      <c r="G244" s="1" t="s">
        <v>218</v>
      </c>
      <c r="H244" s="22"/>
      <c r="J244" s="19">
        <v>1871.4528693173934</v>
      </c>
      <c r="K244" s="22"/>
      <c r="M244" s="19">
        <v>1221.0837396853453</v>
      </c>
      <c r="N244" s="22"/>
      <c r="P244" s="19">
        <v>901.31090943588538</v>
      </c>
      <c r="Q244" s="22"/>
      <c r="S244" s="19">
        <v>778.01468459825435</v>
      </c>
      <c r="T244" s="22"/>
      <c r="V244" s="19">
        <v>1063.5491347094508</v>
      </c>
      <c r="W244" s="22"/>
      <c r="Y244" s="19">
        <v>1502.5673830000001</v>
      </c>
      <c r="Z244" s="22"/>
      <c r="AB244" s="19">
        <v>1086.0549262483382</v>
      </c>
      <c r="AC244" s="22"/>
      <c r="AE244" s="19">
        <v>1014.1485261700491</v>
      </c>
      <c r="AF244" s="22"/>
      <c r="AH244" s="19">
        <v>1964.1491785785424</v>
      </c>
      <c r="AI244" s="22"/>
      <c r="AK244" s="19">
        <v>1249.1834609043647</v>
      </c>
      <c r="AL244" s="22"/>
      <c r="AN244" s="19">
        <v>1050.3736926465544</v>
      </c>
      <c r="AO244" s="22"/>
      <c r="AQ244" s="19">
        <v>1391.066021834715</v>
      </c>
      <c r="AR244" s="22"/>
      <c r="AT244" s="19">
        <v>1274.6193186494559</v>
      </c>
      <c r="AU244" s="22"/>
      <c r="AW244" s="19">
        <v>1871</v>
      </c>
      <c r="AX244" s="22"/>
      <c r="AZ244" s="19">
        <v>1221.0837396853458</v>
      </c>
      <c r="BA244" s="22"/>
      <c r="BC244" s="19">
        <v>901.31090943588526</v>
      </c>
      <c r="BD244" s="22"/>
      <c r="BF244" s="19">
        <v>778.01468459825446</v>
      </c>
      <c r="BG244" s="22"/>
      <c r="BI244" s="19">
        <v>1063.549134709451</v>
      </c>
      <c r="BJ244" s="22"/>
      <c r="BL244" s="19">
        <v>1502.5673829999996</v>
      </c>
      <c r="BM244" s="22"/>
      <c r="BO244" s="19">
        <v>1086.1748865789714</v>
      </c>
      <c r="BP244" s="22"/>
      <c r="BR244" s="19">
        <v>1014.1485261700491</v>
      </c>
      <c r="BS244" s="22"/>
      <c r="BU244" s="19">
        <v>1964.1491785785424</v>
      </c>
      <c r="BV244" s="22"/>
      <c r="BX244" s="19">
        <v>1247.9124979999999</v>
      </c>
      <c r="BY244" s="22"/>
      <c r="CA244" s="19">
        <v>2167.0244629999997</v>
      </c>
      <c r="CB244" s="22"/>
      <c r="CD244" s="19">
        <v>2047.2309060000002</v>
      </c>
      <c r="CE244" s="22"/>
      <c r="CG244" s="19">
        <v>2405.1012701624381</v>
      </c>
      <c r="CH244" s="22"/>
      <c r="CJ244" s="21">
        <v>2467.6617078256227</v>
      </c>
      <c r="CK244" s="22"/>
      <c r="CM244" s="21">
        <v>2531.8494401101038</v>
      </c>
    </row>
    <row r="245" spans="1:91" ht="18" customHeight="1">
      <c r="B245" s="22"/>
      <c r="H245" s="22"/>
      <c r="J245" s="10"/>
      <c r="K245" s="22"/>
      <c r="M245" s="10"/>
      <c r="N245" s="22"/>
      <c r="P245" s="10"/>
      <c r="Q245" s="22"/>
      <c r="S245" s="10"/>
      <c r="T245" s="22"/>
      <c r="V245" s="10"/>
      <c r="W245" s="22"/>
      <c r="Y245" s="10"/>
      <c r="Z245" s="22"/>
      <c r="AB245" s="10"/>
      <c r="AC245" s="22"/>
      <c r="AE245" s="10"/>
      <c r="AF245" s="22"/>
      <c r="AH245" s="10"/>
      <c r="AI245" s="22"/>
      <c r="AK245" s="10"/>
      <c r="AL245" s="22"/>
      <c r="AN245" s="10"/>
      <c r="AO245" s="22"/>
      <c r="AQ245" s="10"/>
      <c r="AR245" s="22"/>
      <c r="AT245" s="10"/>
      <c r="AU245" s="22"/>
      <c r="AW245" s="10"/>
      <c r="AX245" s="22"/>
      <c r="AZ245" s="10"/>
      <c r="BA245" s="22"/>
      <c r="BC245" s="10"/>
      <c r="BD245" s="22"/>
      <c r="BF245" s="10"/>
      <c r="BG245" s="22"/>
      <c r="BI245" s="10"/>
      <c r="BJ245" s="22"/>
      <c r="BL245" s="10"/>
      <c r="BM245" s="22"/>
      <c r="BO245" s="10"/>
      <c r="BP245" s="22"/>
      <c r="BR245" s="10"/>
      <c r="BS245" s="22"/>
      <c r="BU245" s="10"/>
      <c r="BV245" s="22"/>
      <c r="BX245" s="10"/>
      <c r="BY245" s="22"/>
      <c r="CA245" s="10"/>
      <c r="CB245" s="22"/>
      <c r="CD245" s="10"/>
      <c r="CE245" s="22"/>
      <c r="CG245" s="10"/>
      <c r="CH245" s="22"/>
      <c r="CJ245" s="10"/>
      <c r="CK245" s="22"/>
      <c r="CM245" s="10"/>
    </row>
    <row r="246" spans="1:91" ht="18" customHeight="1">
      <c r="B246" s="45" t="s">
        <v>219</v>
      </c>
      <c r="C246" s="46"/>
      <c r="D246" s="46"/>
      <c r="E246" s="46"/>
      <c r="F246" s="46"/>
      <c r="G246" s="46"/>
      <c r="H246" s="22"/>
      <c r="J246" s="44">
        <f t="shared" ref="J246" si="164">J241+J244</f>
        <v>3828.281425273718</v>
      </c>
      <c r="K246" s="22"/>
      <c r="M246" s="44">
        <f t="shared" ref="M246" si="165">M241+M244</f>
        <v>3007.2440208316771</v>
      </c>
      <c r="N246" s="22"/>
      <c r="P246" s="44">
        <f t="shared" ref="P246" si="166">P241+P244</f>
        <v>2882.4030545431551</v>
      </c>
      <c r="Q246" s="22"/>
      <c r="S246" s="44">
        <f t="shared" ref="S246" si="167">S241+S244</f>
        <v>2224.7478103921749</v>
      </c>
      <c r="T246" s="22"/>
      <c r="V246" s="44">
        <f t="shared" ref="V246" si="168">V241+V244</f>
        <v>2656.1249028130183</v>
      </c>
      <c r="W246" s="22"/>
      <c r="Y246" s="44">
        <f t="shared" ref="Y246" si="169">Y241+Y244</f>
        <v>4166.8651910000008</v>
      </c>
      <c r="Z246" s="22"/>
      <c r="AB246" s="44">
        <f t="shared" ref="AB246" si="170">AB241+AB244</f>
        <v>3706.9496785500251</v>
      </c>
      <c r="AC246" s="22"/>
      <c r="AE246" s="44">
        <f t="shared" ref="AE246" si="171">AE241+AE244</f>
        <v>3764.8790835722393</v>
      </c>
      <c r="AF246" s="22"/>
      <c r="AH246" s="44">
        <f t="shared" ref="AH246" si="172">AH241+AH244</f>
        <v>4743.2475028321351</v>
      </c>
      <c r="AI246" s="22"/>
      <c r="AK246" s="44">
        <f t="shared" ref="AK246" si="173">AK241+AK244</f>
        <v>3237.876153240486</v>
      </c>
      <c r="AL246" s="22"/>
      <c r="AN246" s="44">
        <f t="shared" ref="AN246" si="174">AN241+AN244</f>
        <v>2583.217982761078</v>
      </c>
      <c r="AO246" s="22"/>
      <c r="AQ246" s="44">
        <f t="shared" ref="AQ246" si="175">AQ241+AQ244</f>
        <v>3132.9345333284919</v>
      </c>
      <c r="AR246" s="22"/>
      <c r="AT246" s="44">
        <f t="shared" ref="AT246" si="176">AT241+AT244</f>
        <v>3551.9511133061342</v>
      </c>
      <c r="AU246" s="22"/>
      <c r="AW246" s="44">
        <v>3828</v>
      </c>
      <c r="AX246" s="22"/>
      <c r="AZ246" s="44">
        <v>2785.0260208316822</v>
      </c>
      <c r="BA246" s="22"/>
      <c r="BC246" s="44">
        <v>2872.9610545431597</v>
      </c>
      <c r="BD246" s="22"/>
      <c r="BF246" s="44">
        <v>2599.8668103921755</v>
      </c>
      <c r="BG246" s="22"/>
      <c r="BI246" s="44">
        <v>2791.4909028130182</v>
      </c>
      <c r="BJ246" s="22"/>
      <c r="BL246" s="44">
        <v>3629.1391910000007</v>
      </c>
      <c r="BM246" s="22"/>
      <c r="BO246" s="44">
        <v>3529.3889672207079</v>
      </c>
      <c r="BP246" s="22"/>
      <c r="BR246" s="44">
        <v>3140.0140835722395</v>
      </c>
      <c r="BS246" s="22"/>
      <c r="BU246" s="44">
        <v>3999.7905028321352</v>
      </c>
      <c r="BV246" s="22"/>
      <c r="BX246" s="44">
        <v>2965.1378610000002</v>
      </c>
      <c r="BY246" s="22"/>
      <c r="CA246" s="44">
        <v>3855.1358219999993</v>
      </c>
      <c r="CB246" s="22"/>
      <c r="CD246" s="44">
        <v>4157.9080590000012</v>
      </c>
      <c r="CE246" s="22"/>
      <c r="CG246" s="44">
        <v>4562.2167511494954</v>
      </c>
      <c r="CH246" s="22"/>
      <c r="CJ246" s="44">
        <v>4795.8071575728027</v>
      </c>
      <c r="CK246" s="22"/>
      <c r="CM246" s="44">
        <v>5044.585212929409</v>
      </c>
    </row>
    <row r="247" spans="1:91" ht="18" customHeight="1">
      <c r="B247" s="22"/>
      <c r="H247" s="22"/>
      <c r="J247" s="10"/>
      <c r="K247" s="22"/>
      <c r="M247" s="10"/>
      <c r="N247" s="22"/>
      <c r="P247" s="10"/>
      <c r="Q247" s="22"/>
      <c r="S247" s="10"/>
      <c r="T247" s="22"/>
      <c r="V247" s="10"/>
      <c r="W247" s="22"/>
      <c r="Y247" s="10"/>
      <c r="Z247" s="22"/>
      <c r="AB247" s="10"/>
      <c r="AC247" s="22"/>
      <c r="AE247" s="10"/>
      <c r="AF247" s="22"/>
      <c r="AH247" s="10"/>
      <c r="AI247" s="22"/>
      <c r="AK247" s="10"/>
      <c r="AL247" s="22"/>
      <c r="AN247" s="10"/>
      <c r="AO247" s="22"/>
      <c r="AQ247" s="10"/>
      <c r="AR247" s="22"/>
      <c r="AT247" s="10"/>
      <c r="AU247" s="22"/>
      <c r="AW247" s="10"/>
      <c r="AX247" s="22"/>
      <c r="AZ247" s="10"/>
      <c r="BA247" s="22"/>
      <c r="BC247" s="10"/>
      <c r="BD247" s="22"/>
      <c r="BF247" s="10"/>
      <c r="BG247" s="22"/>
      <c r="BI247" s="10"/>
      <c r="BJ247" s="22"/>
      <c r="BL247" s="10"/>
      <c r="BM247" s="22"/>
      <c r="BO247" s="10"/>
      <c r="BP247" s="22"/>
      <c r="BR247" s="10"/>
      <c r="BS247" s="22"/>
      <c r="BU247" s="10"/>
      <c r="BV247" s="22"/>
      <c r="BX247" s="10"/>
      <c r="BY247" s="22"/>
      <c r="CA247" s="10"/>
      <c r="CB247" s="22"/>
      <c r="CD247" s="10"/>
      <c r="CE247" s="22"/>
      <c r="CG247" s="10"/>
      <c r="CH247" s="22"/>
      <c r="CJ247" s="10"/>
      <c r="CK247" s="22"/>
      <c r="CM247" s="10"/>
    </row>
    <row r="248" spans="1:91" ht="18" customHeight="1">
      <c r="A248" s="11"/>
      <c r="B248" s="20" t="s">
        <v>220</v>
      </c>
      <c r="H248" s="22"/>
      <c r="J248" s="10"/>
      <c r="K248" s="22"/>
      <c r="M248" s="10"/>
      <c r="N248" s="22"/>
      <c r="P248" s="10"/>
      <c r="Q248" s="22"/>
      <c r="S248" s="10"/>
      <c r="T248" s="22"/>
      <c r="V248" s="10"/>
      <c r="W248" s="22"/>
      <c r="Y248" s="10"/>
      <c r="Z248" s="22"/>
      <c r="AB248" s="10"/>
      <c r="AC248" s="22"/>
      <c r="AE248" s="10"/>
      <c r="AF248" s="22"/>
      <c r="AH248" s="10"/>
      <c r="AI248" s="22"/>
      <c r="AK248" s="10"/>
      <c r="AL248" s="22"/>
      <c r="AN248" s="10"/>
      <c r="AO248" s="22"/>
      <c r="AQ248" s="10"/>
      <c r="AR248" s="22"/>
      <c r="AT248" s="10"/>
      <c r="AU248" s="22"/>
      <c r="AW248" s="10"/>
      <c r="AX248" s="22"/>
      <c r="AZ248" s="10"/>
      <c r="BA248" s="22"/>
      <c r="BC248" s="10"/>
      <c r="BD248" s="22"/>
      <c r="BF248" s="10"/>
      <c r="BG248" s="22"/>
      <c r="BI248" s="10"/>
      <c r="BJ248" s="22"/>
      <c r="BL248" s="10"/>
      <c r="BM248" s="22"/>
      <c r="BO248" s="10"/>
      <c r="BP248" s="22"/>
      <c r="BR248" s="10"/>
      <c r="BS248" s="22"/>
      <c r="BU248" s="10"/>
      <c r="BV248" s="22"/>
      <c r="BX248" s="10"/>
      <c r="BY248" s="22"/>
      <c r="CA248" s="10"/>
      <c r="CB248" s="22"/>
      <c r="CD248" s="10"/>
      <c r="CE248" s="22"/>
      <c r="CG248" s="10"/>
      <c r="CH248" s="22"/>
      <c r="CJ248" s="10"/>
      <c r="CK248" s="22"/>
      <c r="CM248" s="10"/>
    </row>
    <row r="249" spans="1:91" ht="18" customHeight="1">
      <c r="B249" s="25" t="s">
        <v>221</v>
      </c>
      <c r="H249" s="22"/>
      <c r="J249" s="10"/>
      <c r="K249" s="22"/>
      <c r="M249" s="10"/>
      <c r="N249" s="22"/>
      <c r="P249" s="10"/>
      <c r="Q249" s="22"/>
      <c r="S249" s="10"/>
      <c r="T249" s="22"/>
      <c r="V249" s="10"/>
      <c r="W249" s="22"/>
      <c r="Y249" s="10"/>
      <c r="Z249" s="22"/>
      <c r="AB249" s="10"/>
      <c r="AC249" s="22"/>
      <c r="AE249" s="10"/>
      <c r="AF249" s="22"/>
      <c r="AH249" s="10"/>
      <c r="AI249" s="22"/>
      <c r="AK249" s="10"/>
      <c r="AL249" s="22"/>
      <c r="AN249" s="10"/>
      <c r="AO249" s="22"/>
      <c r="AQ249" s="10"/>
      <c r="AR249" s="22"/>
      <c r="AT249" s="10"/>
      <c r="AU249" s="22"/>
      <c r="AW249" s="10"/>
      <c r="AX249" s="22"/>
      <c r="AZ249" s="10"/>
      <c r="BA249" s="22"/>
      <c r="BC249" s="10"/>
      <c r="BD249" s="22"/>
      <c r="BF249" s="10"/>
      <c r="BG249" s="22"/>
      <c r="BI249" s="10"/>
      <c r="BJ249" s="22"/>
      <c r="BL249" s="10"/>
      <c r="BM249" s="22"/>
      <c r="BO249" s="10"/>
      <c r="BP249" s="22"/>
      <c r="BR249" s="10"/>
      <c r="BS249" s="22"/>
      <c r="BU249" s="10"/>
      <c r="BV249" s="22"/>
      <c r="BX249" s="10"/>
      <c r="BY249" s="22"/>
      <c r="CA249" s="10"/>
      <c r="CB249" s="22"/>
      <c r="CD249" s="10"/>
      <c r="CE249" s="22"/>
      <c r="CG249" s="10"/>
      <c r="CH249" s="22"/>
      <c r="CJ249" s="10"/>
      <c r="CK249" s="22"/>
      <c r="CM249" s="10"/>
    </row>
    <row r="250" spans="1:91" ht="18" customHeight="1">
      <c r="B250" s="2" t="s">
        <v>221</v>
      </c>
      <c r="C250" s="1">
        <v>13</v>
      </c>
      <c r="D250" s="1" t="s">
        <v>7</v>
      </c>
      <c r="E250" s="48" t="s">
        <v>12</v>
      </c>
      <c r="F250" s="4" t="s">
        <v>80</v>
      </c>
      <c r="G250" s="1" t="s">
        <v>54</v>
      </c>
      <c r="H250" s="22"/>
      <c r="J250" s="19">
        <v>12604</v>
      </c>
      <c r="K250" s="22"/>
      <c r="M250" s="19">
        <v>13174</v>
      </c>
      <c r="N250" s="22"/>
      <c r="P250" s="19">
        <v>12866</v>
      </c>
      <c r="Q250" s="22"/>
      <c r="S250" s="19">
        <v>10807</v>
      </c>
      <c r="T250" s="22"/>
      <c r="V250" s="19">
        <v>10012</v>
      </c>
      <c r="W250" s="22"/>
      <c r="Y250" s="19">
        <v>9216</v>
      </c>
      <c r="Z250" s="22"/>
      <c r="AB250" s="19">
        <v>9080</v>
      </c>
      <c r="AC250" s="22"/>
      <c r="AE250" s="19">
        <v>9884</v>
      </c>
      <c r="AF250" s="22"/>
      <c r="AH250" s="19">
        <v>10413</v>
      </c>
      <c r="AI250" s="22"/>
      <c r="AK250" s="19">
        <v>9631</v>
      </c>
      <c r="AL250" s="22"/>
      <c r="AN250" s="19">
        <v>10153</v>
      </c>
      <c r="AO250" s="22"/>
      <c r="AQ250" s="21">
        <v>10153</v>
      </c>
      <c r="AR250" s="22"/>
      <c r="AT250" s="21">
        <v>10153</v>
      </c>
      <c r="AU250" s="22"/>
      <c r="AW250" s="19">
        <v>19755</v>
      </c>
      <c r="AX250" s="22"/>
      <c r="AZ250" s="19">
        <v>20762</v>
      </c>
      <c r="BA250" s="22"/>
      <c r="BC250" s="19">
        <v>20941</v>
      </c>
      <c r="BD250" s="22"/>
      <c r="BF250" s="19">
        <v>17821</v>
      </c>
      <c r="BG250" s="22"/>
      <c r="BI250" s="19">
        <v>15867</v>
      </c>
      <c r="BJ250" s="22"/>
      <c r="BL250" s="19">
        <v>14560</v>
      </c>
      <c r="BM250" s="22"/>
      <c r="BO250" s="19">
        <v>14935</v>
      </c>
      <c r="BP250" s="22"/>
      <c r="BR250" s="19">
        <v>15845</v>
      </c>
      <c r="BS250" s="22"/>
      <c r="BU250" s="19">
        <v>17083</v>
      </c>
      <c r="BV250" s="22"/>
      <c r="BX250" s="19">
        <v>15519</v>
      </c>
      <c r="BY250" s="22"/>
      <c r="CA250" s="19">
        <v>16415.192442</v>
      </c>
      <c r="CB250" s="22"/>
      <c r="CD250" s="19">
        <v>16871.464784600001</v>
      </c>
      <c r="CE250" s="22"/>
      <c r="CG250" s="19">
        <v>16769.758712800001</v>
      </c>
      <c r="CH250" s="22"/>
      <c r="CJ250" s="21">
        <v>16769.758712800001</v>
      </c>
      <c r="CK250" s="22"/>
      <c r="CM250" s="21">
        <v>16769.758712800001</v>
      </c>
    </row>
    <row r="251" spans="1:91" ht="18" customHeight="1">
      <c r="B251" s="22"/>
      <c r="H251" s="22"/>
      <c r="J251" s="10"/>
      <c r="K251" s="22"/>
      <c r="M251" s="10"/>
      <c r="N251" s="22"/>
      <c r="P251" s="10"/>
      <c r="Q251" s="22"/>
      <c r="S251" s="10"/>
      <c r="T251" s="22"/>
      <c r="V251" s="10"/>
      <c r="W251" s="22"/>
      <c r="Y251" s="10"/>
      <c r="Z251" s="22"/>
      <c r="AB251" s="10"/>
      <c r="AC251" s="22"/>
      <c r="AE251" s="10"/>
      <c r="AF251" s="22"/>
      <c r="AH251" s="10"/>
      <c r="AI251" s="22"/>
      <c r="AK251" s="10"/>
      <c r="AL251" s="22"/>
      <c r="AN251" s="10"/>
      <c r="AO251" s="22"/>
      <c r="AQ251" s="10"/>
      <c r="AR251" s="22"/>
      <c r="AT251" s="10"/>
      <c r="AU251" s="22"/>
      <c r="AW251" s="10"/>
      <c r="AX251" s="22"/>
      <c r="AZ251" s="10"/>
      <c r="BA251" s="22"/>
      <c r="BC251" s="10"/>
      <c r="BD251" s="22"/>
      <c r="BF251" s="10"/>
      <c r="BG251" s="22"/>
      <c r="BI251" s="10"/>
      <c r="BJ251" s="22"/>
      <c r="BL251" s="10"/>
      <c r="BM251" s="22"/>
      <c r="BO251" s="10"/>
      <c r="BP251" s="22"/>
      <c r="BR251" s="10"/>
      <c r="BS251" s="22"/>
      <c r="BU251" s="10"/>
      <c r="BV251" s="22"/>
      <c r="BX251" s="10"/>
      <c r="BY251" s="22"/>
      <c r="CA251" s="10"/>
      <c r="CB251" s="22"/>
      <c r="CD251" s="10"/>
      <c r="CE251" s="22"/>
      <c r="CG251" s="10"/>
      <c r="CH251" s="22"/>
      <c r="CJ251" s="10"/>
      <c r="CK251" s="22"/>
      <c r="CM251" s="10"/>
    </row>
    <row r="252" spans="1:91" ht="18" customHeight="1">
      <c r="B252" s="45" t="s">
        <v>222</v>
      </c>
      <c r="C252" s="46"/>
      <c r="D252" s="46"/>
      <c r="E252" s="46"/>
      <c r="F252" s="46"/>
      <c r="G252" s="46"/>
      <c r="H252" s="22"/>
      <c r="J252" s="44">
        <f>J250</f>
        <v>12604</v>
      </c>
      <c r="K252" s="22"/>
      <c r="M252" s="44">
        <f>M250</f>
        <v>13174</v>
      </c>
      <c r="N252" s="22"/>
      <c r="P252" s="44">
        <f>P250</f>
        <v>12866</v>
      </c>
      <c r="Q252" s="22"/>
      <c r="S252" s="44">
        <f>S250</f>
        <v>10807</v>
      </c>
      <c r="T252" s="22"/>
      <c r="V252" s="44">
        <f>V250</f>
        <v>10012</v>
      </c>
      <c r="W252" s="22"/>
      <c r="Y252" s="44">
        <f>Y250</f>
        <v>9216</v>
      </c>
      <c r="Z252" s="22"/>
      <c r="AB252" s="44">
        <f>AB250</f>
        <v>9080</v>
      </c>
      <c r="AC252" s="22"/>
      <c r="AE252" s="44">
        <f>AE250</f>
        <v>9884</v>
      </c>
      <c r="AF252" s="22"/>
      <c r="AH252" s="44">
        <f>AH250</f>
        <v>10413</v>
      </c>
      <c r="AI252" s="22"/>
      <c r="AK252" s="44">
        <f>AK250</f>
        <v>9631</v>
      </c>
      <c r="AL252" s="22"/>
      <c r="AN252" s="44">
        <f>AN250</f>
        <v>10153</v>
      </c>
      <c r="AO252" s="22"/>
      <c r="AQ252" s="44">
        <f>AQ250</f>
        <v>10153</v>
      </c>
      <c r="AR252" s="22"/>
      <c r="AT252" s="44">
        <f>AT250</f>
        <v>10153</v>
      </c>
      <c r="AU252" s="22"/>
      <c r="AW252" s="44">
        <v>19755</v>
      </c>
      <c r="AX252" s="22"/>
      <c r="AZ252" s="44">
        <v>20762</v>
      </c>
      <c r="BA252" s="22"/>
      <c r="BC252" s="44">
        <v>20941</v>
      </c>
      <c r="BD252" s="22"/>
      <c r="BF252" s="44">
        <v>17821</v>
      </c>
      <c r="BG252" s="22"/>
      <c r="BI252" s="44">
        <v>15867</v>
      </c>
      <c r="BJ252" s="22"/>
      <c r="BL252" s="44">
        <v>14560</v>
      </c>
      <c r="BM252" s="22"/>
      <c r="BO252" s="44">
        <v>14935</v>
      </c>
      <c r="BP252" s="22"/>
      <c r="BR252" s="44">
        <v>15845</v>
      </c>
      <c r="BS252" s="22"/>
      <c r="BU252" s="44">
        <v>17083</v>
      </c>
      <c r="BV252" s="22"/>
      <c r="BX252" s="44">
        <v>15519</v>
      </c>
      <c r="BY252" s="22"/>
      <c r="CA252" s="44">
        <v>16415.192442</v>
      </c>
      <c r="CB252" s="22"/>
      <c r="CD252" s="44">
        <v>16871.464784600001</v>
      </c>
      <c r="CE252" s="22"/>
      <c r="CG252" s="44">
        <v>16769.758712800001</v>
      </c>
      <c r="CH252" s="22"/>
      <c r="CJ252" s="44">
        <v>16769.758712800001</v>
      </c>
      <c r="CK252" s="22"/>
      <c r="CM252" s="44">
        <v>16769.758712800001</v>
      </c>
    </row>
    <row r="253" spans="1:91" ht="18" customHeight="1">
      <c r="B253" s="22"/>
      <c r="H253" s="22"/>
      <c r="J253" s="10"/>
      <c r="K253" s="22"/>
      <c r="M253" s="10"/>
      <c r="N253" s="22"/>
      <c r="P253" s="10"/>
      <c r="Q253" s="22"/>
      <c r="S253" s="10"/>
      <c r="T253" s="22"/>
      <c r="V253" s="10"/>
      <c r="W253" s="22"/>
      <c r="Y253" s="10"/>
      <c r="Z253" s="22"/>
      <c r="AB253" s="10"/>
      <c r="AC253" s="22"/>
      <c r="AE253" s="10"/>
      <c r="AF253" s="22"/>
      <c r="AH253" s="10"/>
      <c r="AI253" s="22"/>
      <c r="AK253" s="10"/>
      <c r="AL253" s="22"/>
      <c r="AN253" s="10"/>
      <c r="AO253" s="22"/>
      <c r="AQ253" s="10"/>
      <c r="AR253" s="22"/>
      <c r="AT253" s="10"/>
      <c r="AU253" s="22"/>
      <c r="AW253" s="10"/>
      <c r="AX253" s="22"/>
      <c r="AZ253" s="10"/>
      <c r="BA253" s="22"/>
      <c r="BC253" s="10"/>
      <c r="BD253" s="22"/>
      <c r="BF253" s="10"/>
      <c r="BG253" s="22"/>
      <c r="BI253" s="10"/>
      <c r="BJ253" s="22"/>
      <c r="BL253" s="10"/>
      <c r="BM253" s="22"/>
      <c r="BO253" s="10"/>
      <c r="BP253" s="22"/>
      <c r="BR253" s="10"/>
      <c r="BS253" s="22"/>
      <c r="BU253" s="10"/>
      <c r="BV253" s="22"/>
      <c r="BX253" s="10"/>
      <c r="BY253" s="22"/>
      <c r="CA253" s="10"/>
      <c r="CB253" s="22"/>
      <c r="CD253" s="10"/>
      <c r="CE253" s="22"/>
      <c r="CG253" s="10"/>
      <c r="CH253" s="22"/>
      <c r="CJ253" s="10"/>
      <c r="CK253" s="22"/>
      <c r="CM253" s="10"/>
    </row>
    <row r="254" spans="1:91" ht="18" customHeight="1">
      <c r="A254" s="11"/>
      <c r="B254" s="20" t="s">
        <v>18</v>
      </c>
      <c r="H254" s="22"/>
      <c r="J254" s="10"/>
      <c r="K254" s="22"/>
      <c r="M254" s="10"/>
      <c r="N254" s="22"/>
      <c r="P254" s="10"/>
      <c r="Q254" s="22"/>
      <c r="S254" s="10"/>
      <c r="T254" s="22"/>
      <c r="V254" s="10"/>
      <c r="W254" s="22"/>
      <c r="Y254" s="10"/>
      <c r="Z254" s="22"/>
      <c r="AB254" s="10"/>
      <c r="AC254" s="22"/>
      <c r="AE254" s="10"/>
      <c r="AF254" s="22"/>
      <c r="AH254" s="10"/>
      <c r="AI254" s="22"/>
      <c r="AK254" s="10"/>
      <c r="AL254" s="22"/>
      <c r="AN254" s="10"/>
      <c r="AO254" s="22"/>
      <c r="AQ254" s="10"/>
      <c r="AR254" s="22"/>
      <c r="AT254" s="10"/>
      <c r="AU254" s="22"/>
      <c r="AW254" s="10"/>
      <c r="AX254" s="22"/>
      <c r="AZ254" s="10"/>
      <c r="BA254" s="22"/>
      <c r="BC254" s="10"/>
      <c r="BD254" s="22"/>
      <c r="BF254" s="10"/>
      <c r="BG254" s="22"/>
      <c r="BI254" s="10"/>
      <c r="BJ254" s="22"/>
      <c r="BL254" s="10"/>
      <c r="BM254" s="22"/>
      <c r="BO254" s="10"/>
      <c r="BP254" s="22"/>
      <c r="BR254" s="10"/>
      <c r="BS254" s="22"/>
      <c r="BU254" s="10"/>
      <c r="BV254" s="22"/>
      <c r="BX254" s="10"/>
      <c r="BY254" s="22"/>
      <c r="CA254" s="10"/>
      <c r="CB254" s="22"/>
      <c r="CD254" s="10"/>
      <c r="CE254" s="22"/>
      <c r="CG254" s="10"/>
      <c r="CH254" s="22"/>
      <c r="CJ254" s="10"/>
      <c r="CK254" s="22"/>
      <c r="CM254" s="10"/>
    </row>
    <row r="255" spans="1:91" ht="18" customHeight="1">
      <c r="B255" s="25" t="s">
        <v>18</v>
      </c>
      <c r="H255" s="22"/>
      <c r="J255" s="10"/>
      <c r="K255" s="22"/>
      <c r="M255" s="10"/>
      <c r="N255" s="22"/>
      <c r="P255" s="10"/>
      <c r="Q255" s="22"/>
      <c r="S255" s="10"/>
      <c r="T255" s="22"/>
      <c r="V255" s="10"/>
      <c r="W255" s="22"/>
      <c r="Y255" s="10"/>
      <c r="Z255" s="22"/>
      <c r="AB255" s="10"/>
      <c r="AC255" s="22"/>
      <c r="AE255" s="10"/>
      <c r="AF255" s="22"/>
      <c r="AH255" s="10"/>
      <c r="AI255" s="22"/>
      <c r="AK255" s="10"/>
      <c r="AL255" s="22"/>
      <c r="AN255" s="10"/>
      <c r="AO255" s="22"/>
      <c r="AQ255" s="10"/>
      <c r="AR255" s="22"/>
      <c r="AT255" s="10"/>
      <c r="AU255" s="22"/>
      <c r="AW255" s="10"/>
      <c r="AX255" s="22"/>
      <c r="AZ255" s="10"/>
      <c r="BA255" s="22"/>
      <c r="BC255" s="10"/>
      <c r="BD255" s="22"/>
      <c r="BF255" s="10"/>
      <c r="BG255" s="22"/>
      <c r="BI255" s="10"/>
      <c r="BJ255" s="22"/>
      <c r="BL255" s="10"/>
      <c r="BM255" s="22"/>
      <c r="BO255" s="10"/>
      <c r="BP255" s="22"/>
      <c r="BR255" s="10"/>
      <c r="BS255" s="22"/>
      <c r="BU255" s="10"/>
      <c r="BV255" s="22"/>
      <c r="BX255" s="10"/>
      <c r="BY255" s="22"/>
      <c r="CA255" s="10"/>
      <c r="CB255" s="22"/>
      <c r="CD255" s="10"/>
      <c r="CE255" s="22"/>
      <c r="CG255" s="10"/>
      <c r="CH255" s="22"/>
      <c r="CJ255" s="10"/>
      <c r="CK255" s="22"/>
      <c r="CM255" s="10"/>
    </row>
    <row r="256" spans="1:91" ht="18" customHeight="1">
      <c r="B256" s="2" t="s">
        <v>223</v>
      </c>
      <c r="E256" s="30" t="s">
        <v>11</v>
      </c>
      <c r="F256" s="4" t="s">
        <v>80</v>
      </c>
      <c r="G256" s="1" t="s">
        <v>224</v>
      </c>
      <c r="H256" s="22"/>
      <c r="J256" s="10"/>
      <c r="K256" s="22"/>
      <c r="M256" s="10"/>
      <c r="N256" s="22"/>
      <c r="P256" s="10"/>
      <c r="Q256" s="22"/>
      <c r="S256" s="10"/>
      <c r="T256" s="22"/>
      <c r="V256" s="10"/>
      <c r="W256" s="22"/>
      <c r="Y256" s="10"/>
      <c r="Z256" s="22"/>
      <c r="AB256" s="10"/>
      <c r="AC256" s="22"/>
      <c r="AE256" s="10"/>
      <c r="AF256" s="22"/>
      <c r="AH256" s="10"/>
      <c r="AI256" s="22"/>
      <c r="AK256" s="10"/>
      <c r="AL256" s="22"/>
      <c r="AN256" s="10"/>
      <c r="AO256" s="22"/>
      <c r="AQ256" s="10"/>
      <c r="AR256" s="22"/>
      <c r="AT256" s="10"/>
      <c r="AU256" s="22"/>
      <c r="AW256" s="19">
        <v>938.65157881714822</v>
      </c>
      <c r="AX256" s="22"/>
      <c r="AZ256" s="19">
        <v>1007.7907088423816</v>
      </c>
      <c r="BA256" s="22"/>
      <c r="BC256" s="19">
        <v>977.32261764482109</v>
      </c>
      <c r="BD256" s="22"/>
      <c r="BF256" s="19">
        <v>952.71377475448378</v>
      </c>
      <c r="BG256" s="22"/>
      <c r="BI256" s="19">
        <v>939.82342847859275</v>
      </c>
      <c r="BJ256" s="22"/>
      <c r="BL256" s="19">
        <v>814.43551470401758</v>
      </c>
      <c r="BM256" s="22"/>
      <c r="BO256" s="19">
        <v>798.61554427451506</v>
      </c>
      <c r="BP256" s="22"/>
      <c r="BR256" s="19">
        <v>888.26204337502918</v>
      </c>
      <c r="BS256" s="22"/>
      <c r="BU256" s="19">
        <v>975.56484315265425</v>
      </c>
      <c r="BV256" s="22"/>
      <c r="BX256" s="19">
        <v>925.76123254125719</v>
      </c>
      <c r="BY256" s="22"/>
      <c r="CA256" s="19">
        <v>1079.8594630212262</v>
      </c>
      <c r="CB256" s="22"/>
      <c r="CD256" s="19">
        <v>1186.3337232600852</v>
      </c>
      <c r="CE256" s="22"/>
      <c r="CG256" s="19">
        <v>1572.8538926683532</v>
      </c>
      <c r="CH256" s="22"/>
      <c r="CJ256" s="19">
        <v>1122.5902744666989</v>
      </c>
      <c r="CK256" s="22"/>
      <c r="CM256" s="19">
        <v>1080.1861412526966</v>
      </c>
    </row>
    <row r="257" spans="1:91" ht="18" customHeight="1">
      <c r="B257" s="22"/>
      <c r="H257" s="22"/>
      <c r="J257" s="10"/>
      <c r="K257" s="22"/>
      <c r="M257" s="10"/>
      <c r="N257" s="22"/>
      <c r="P257" s="10"/>
      <c r="Q257" s="22"/>
      <c r="S257" s="10"/>
      <c r="T257" s="22"/>
      <c r="V257" s="10"/>
      <c r="W257" s="22"/>
      <c r="Y257" s="10"/>
      <c r="Z257" s="22"/>
      <c r="AB257" s="10"/>
      <c r="AC257" s="22"/>
      <c r="AE257" s="10"/>
      <c r="AF257" s="22"/>
      <c r="AH257" s="10"/>
      <c r="AI257" s="22"/>
      <c r="AK257" s="10"/>
      <c r="AL257" s="22"/>
      <c r="AN257" s="10"/>
      <c r="AO257" s="22"/>
      <c r="AQ257" s="10"/>
      <c r="AR257" s="22"/>
      <c r="AT257" s="10"/>
      <c r="AU257" s="22"/>
      <c r="AW257" s="10"/>
      <c r="AX257" s="22"/>
      <c r="AZ257" s="10"/>
      <c r="BA257" s="22"/>
      <c r="BC257" s="10"/>
      <c r="BD257" s="22"/>
      <c r="BF257" s="10"/>
      <c r="BG257" s="22"/>
      <c r="BI257" s="10"/>
      <c r="BJ257" s="22"/>
      <c r="BL257" s="10"/>
      <c r="BM257" s="22"/>
      <c r="BO257" s="10"/>
      <c r="BP257" s="22"/>
      <c r="BR257" s="10"/>
      <c r="BS257" s="22"/>
      <c r="BU257" s="10"/>
      <c r="BV257" s="22"/>
      <c r="BX257" s="10"/>
      <c r="BY257" s="22"/>
      <c r="CA257" s="10"/>
      <c r="CB257" s="22"/>
      <c r="CD257" s="10"/>
      <c r="CE257" s="22"/>
      <c r="CG257" s="10"/>
      <c r="CH257" s="22"/>
      <c r="CJ257" s="10"/>
      <c r="CK257" s="22"/>
      <c r="CM257" s="10"/>
    </row>
    <row r="258" spans="1:91" ht="18" customHeight="1">
      <c r="B258" s="45" t="s">
        <v>222</v>
      </c>
      <c r="C258" s="46"/>
      <c r="D258" s="46"/>
      <c r="E258" s="46"/>
      <c r="F258" s="46"/>
      <c r="G258" s="46"/>
      <c r="H258" s="22"/>
      <c r="J258" s="10"/>
      <c r="K258" s="22"/>
      <c r="M258" s="10"/>
      <c r="N258" s="22"/>
      <c r="P258" s="10"/>
      <c r="Q258" s="22"/>
      <c r="S258" s="10"/>
      <c r="T258" s="22"/>
      <c r="V258" s="10"/>
      <c r="W258" s="22"/>
      <c r="Y258" s="10"/>
      <c r="Z258" s="22"/>
      <c r="AB258" s="10"/>
      <c r="AC258" s="22"/>
      <c r="AE258" s="10"/>
      <c r="AF258" s="22"/>
      <c r="AH258" s="10"/>
      <c r="AI258" s="22"/>
      <c r="AK258" s="10"/>
      <c r="AL258" s="22"/>
      <c r="AN258" s="10"/>
      <c r="AO258" s="22"/>
      <c r="AQ258" s="10"/>
      <c r="AR258" s="22"/>
      <c r="AT258" s="10"/>
      <c r="AU258" s="22"/>
      <c r="AW258" s="44">
        <v>938.65157881714822</v>
      </c>
      <c r="AX258" s="22"/>
      <c r="AZ258" s="44">
        <v>1007.7907088423816</v>
      </c>
      <c r="BA258" s="22"/>
      <c r="BC258" s="44">
        <v>977.32261764482109</v>
      </c>
      <c r="BD258" s="22"/>
      <c r="BF258" s="44">
        <v>952.71377475448378</v>
      </c>
      <c r="BG258" s="22"/>
      <c r="BI258" s="44">
        <v>939.82342847859275</v>
      </c>
      <c r="BJ258" s="22"/>
      <c r="BL258" s="44">
        <v>814.43551470401758</v>
      </c>
      <c r="BM258" s="22"/>
      <c r="BO258" s="44">
        <v>798.61554427451506</v>
      </c>
      <c r="BP258" s="22"/>
      <c r="BR258" s="44">
        <v>888.26204337502918</v>
      </c>
      <c r="BS258" s="22"/>
      <c r="BU258" s="44">
        <v>975.56484315265425</v>
      </c>
      <c r="BV258" s="22"/>
      <c r="BX258" s="44">
        <v>925.76123254125719</v>
      </c>
      <c r="BY258" s="22"/>
      <c r="CA258" s="44">
        <v>1079.8594630212262</v>
      </c>
      <c r="CB258" s="22"/>
      <c r="CD258" s="44">
        <v>1186.3337232600852</v>
      </c>
      <c r="CE258" s="22"/>
      <c r="CG258" s="44">
        <v>1572.8538926683532</v>
      </c>
      <c r="CH258" s="22"/>
      <c r="CJ258" s="44">
        <v>1122.5902744666989</v>
      </c>
      <c r="CK258" s="22"/>
      <c r="CM258" s="44">
        <v>1080.1861412526966</v>
      </c>
    </row>
    <row r="259" spans="1:91" ht="18" customHeight="1">
      <c r="B259" s="22"/>
      <c r="H259" s="22"/>
      <c r="J259" s="10"/>
      <c r="K259" s="22"/>
      <c r="M259" s="10"/>
      <c r="N259" s="22"/>
      <c r="P259" s="10"/>
      <c r="Q259" s="22"/>
      <c r="S259" s="10"/>
      <c r="T259" s="22"/>
      <c r="V259" s="10"/>
      <c r="W259" s="22"/>
      <c r="Y259" s="10"/>
      <c r="Z259" s="22"/>
      <c r="AB259" s="10"/>
      <c r="AC259" s="22"/>
      <c r="AE259" s="10"/>
      <c r="AF259" s="22"/>
      <c r="AH259" s="10"/>
      <c r="AI259" s="22"/>
      <c r="AK259" s="10"/>
      <c r="AL259" s="22"/>
      <c r="AN259" s="10"/>
      <c r="AO259" s="22"/>
      <c r="AQ259" s="10"/>
      <c r="AR259" s="22"/>
      <c r="AT259" s="10"/>
      <c r="AU259" s="22"/>
      <c r="AW259" s="10"/>
      <c r="AX259" s="22"/>
      <c r="AZ259" s="10"/>
      <c r="BA259" s="22"/>
      <c r="BC259" s="10"/>
      <c r="BD259" s="22"/>
      <c r="BF259" s="10"/>
      <c r="BG259" s="22"/>
      <c r="BI259" s="10"/>
      <c r="BJ259" s="22"/>
      <c r="BL259" s="10"/>
      <c r="BM259" s="22"/>
      <c r="BO259" s="10"/>
      <c r="BP259" s="22"/>
      <c r="BR259" s="10"/>
      <c r="BS259" s="22"/>
      <c r="BU259" s="10"/>
      <c r="BV259" s="22"/>
      <c r="BX259" s="10"/>
      <c r="BY259" s="22"/>
      <c r="CA259" s="10"/>
      <c r="CB259" s="22"/>
      <c r="CD259" s="10"/>
      <c r="CE259" s="22"/>
      <c r="CG259" s="10"/>
      <c r="CH259" s="22"/>
      <c r="CJ259" s="10"/>
      <c r="CK259" s="22"/>
      <c r="CM259" s="10"/>
    </row>
    <row r="260" spans="1:91" ht="18" customHeight="1">
      <c r="A260" s="11"/>
      <c r="B260" s="20" t="s">
        <v>225</v>
      </c>
      <c r="H260" s="22"/>
      <c r="J260" s="10"/>
      <c r="K260" s="22"/>
      <c r="M260" s="10"/>
      <c r="N260" s="22"/>
      <c r="P260" s="10"/>
      <c r="Q260" s="22"/>
      <c r="S260" s="10"/>
      <c r="T260" s="22"/>
      <c r="V260" s="10"/>
      <c r="W260" s="22"/>
      <c r="Y260" s="10"/>
      <c r="Z260" s="22"/>
      <c r="AB260" s="10"/>
      <c r="AC260" s="22"/>
      <c r="AE260" s="10"/>
      <c r="AF260" s="22"/>
      <c r="AH260" s="10"/>
      <c r="AI260" s="22"/>
      <c r="AK260" s="10"/>
      <c r="AL260" s="22"/>
      <c r="AN260" s="10"/>
      <c r="AO260" s="22"/>
      <c r="AQ260" s="10"/>
      <c r="AR260" s="22"/>
      <c r="AT260" s="10"/>
      <c r="AU260" s="22"/>
      <c r="AW260" s="10"/>
      <c r="AX260" s="22"/>
      <c r="AZ260" s="10"/>
      <c r="BA260" s="22"/>
      <c r="BC260" s="10"/>
      <c r="BD260" s="22"/>
      <c r="BF260" s="10"/>
      <c r="BG260" s="22"/>
      <c r="BI260" s="10"/>
      <c r="BJ260" s="22"/>
      <c r="BL260" s="10"/>
      <c r="BM260" s="22"/>
      <c r="BO260" s="10"/>
      <c r="BP260" s="22"/>
      <c r="BR260" s="10"/>
      <c r="BS260" s="22"/>
      <c r="BU260" s="10"/>
      <c r="BV260" s="22"/>
      <c r="BX260" s="10"/>
      <c r="BY260" s="22"/>
      <c r="CA260" s="10"/>
      <c r="CB260" s="22"/>
      <c r="CD260" s="10"/>
      <c r="CE260" s="22"/>
      <c r="CG260" s="10"/>
      <c r="CH260" s="22"/>
      <c r="CJ260" s="10"/>
      <c r="CK260" s="22"/>
      <c r="CM260" s="10"/>
    </row>
    <row r="261" spans="1:91" ht="18" customHeight="1">
      <c r="A261" s="11"/>
      <c r="B261" s="20"/>
      <c r="H261" s="22"/>
      <c r="J261" s="10"/>
      <c r="K261" s="22"/>
      <c r="M261" s="10"/>
      <c r="N261" s="22"/>
      <c r="P261" s="10"/>
      <c r="Q261" s="22"/>
      <c r="S261" s="10"/>
      <c r="T261" s="22"/>
      <c r="V261" s="10"/>
      <c r="W261" s="22"/>
      <c r="Y261" s="10"/>
      <c r="Z261" s="22"/>
      <c r="AB261" s="10"/>
      <c r="AC261" s="22"/>
      <c r="AE261" s="10"/>
      <c r="AF261" s="22"/>
      <c r="AH261" s="10"/>
      <c r="AI261" s="22"/>
      <c r="AK261" s="10"/>
      <c r="AL261" s="22"/>
      <c r="AN261" s="10"/>
      <c r="AO261" s="22"/>
      <c r="AQ261" s="10"/>
      <c r="AR261" s="22"/>
      <c r="AT261" s="10"/>
      <c r="AU261" s="22"/>
      <c r="AW261" s="10"/>
      <c r="AX261" s="22"/>
      <c r="AZ261" s="10"/>
      <c r="BA261" s="22"/>
      <c r="BC261" s="10"/>
      <c r="BD261" s="22"/>
      <c r="BF261" s="10"/>
      <c r="BG261" s="22"/>
      <c r="BI261" s="10"/>
      <c r="BJ261" s="22"/>
      <c r="BL261" s="10"/>
      <c r="BM261" s="22"/>
      <c r="BO261" s="10"/>
      <c r="BP261" s="22"/>
      <c r="BR261" s="10"/>
      <c r="BS261" s="22"/>
      <c r="BU261" s="10"/>
      <c r="BV261" s="22"/>
      <c r="BX261" s="10"/>
      <c r="BY261" s="22"/>
      <c r="CA261" s="10"/>
      <c r="CB261" s="22"/>
      <c r="CD261" s="10"/>
      <c r="CE261" s="22"/>
      <c r="CG261" s="10"/>
      <c r="CH261" s="22"/>
      <c r="CJ261" s="10"/>
      <c r="CK261" s="22"/>
      <c r="CM261" s="10"/>
    </row>
    <row r="262" spans="1:91" ht="18" customHeight="1">
      <c r="B262" s="25" t="s">
        <v>226</v>
      </c>
      <c r="H262" s="22"/>
      <c r="J262" s="10"/>
      <c r="K262" s="22"/>
      <c r="M262" s="10"/>
      <c r="N262" s="22"/>
      <c r="P262" s="10"/>
      <c r="Q262" s="22"/>
      <c r="S262" s="10"/>
      <c r="T262" s="22"/>
      <c r="V262" s="10"/>
      <c r="W262" s="22"/>
      <c r="Y262" s="10"/>
      <c r="Z262" s="22"/>
      <c r="AB262" s="10"/>
      <c r="AC262" s="22"/>
      <c r="AE262" s="10"/>
      <c r="AF262" s="22"/>
      <c r="AH262" s="10"/>
      <c r="AI262" s="22"/>
      <c r="AK262" s="10"/>
      <c r="AL262" s="22"/>
      <c r="AN262" s="10"/>
      <c r="AO262" s="22"/>
      <c r="AQ262" s="10"/>
      <c r="AR262" s="22"/>
      <c r="AT262" s="10"/>
      <c r="AU262" s="22"/>
      <c r="AW262" s="10"/>
      <c r="AX262" s="22"/>
      <c r="AZ262" s="10"/>
      <c r="BA262" s="22"/>
      <c r="BC262" s="10"/>
      <c r="BD262" s="22"/>
      <c r="BF262" s="10"/>
      <c r="BG262" s="22"/>
      <c r="BI262" s="10"/>
      <c r="BJ262" s="22"/>
      <c r="BL262" s="10"/>
      <c r="BM262" s="22"/>
      <c r="BO262" s="10"/>
      <c r="BP262" s="22"/>
      <c r="BR262" s="10"/>
      <c r="BS262" s="22"/>
      <c r="BU262" s="10"/>
      <c r="BV262" s="22"/>
      <c r="BX262" s="10"/>
      <c r="BY262" s="22"/>
      <c r="CA262" s="10"/>
      <c r="CB262" s="22"/>
      <c r="CD262" s="10"/>
      <c r="CE262" s="22"/>
      <c r="CG262" s="10"/>
      <c r="CH262" s="22"/>
      <c r="CJ262" s="10"/>
      <c r="CK262" s="22"/>
      <c r="CM262" s="10"/>
    </row>
    <row r="263" spans="1:91" ht="18" customHeight="1">
      <c r="B263" s="2" t="s">
        <v>227</v>
      </c>
      <c r="C263" s="1">
        <v>14</v>
      </c>
      <c r="D263" s="1" t="s">
        <v>8</v>
      </c>
      <c r="E263" s="30" t="s">
        <v>11</v>
      </c>
      <c r="F263" s="4" t="s">
        <v>228</v>
      </c>
      <c r="G263" s="1" t="s">
        <v>229</v>
      </c>
      <c r="H263" s="41">
        <v>739.5</v>
      </c>
      <c r="I263" s="17">
        <f>J263*10^3/H263</f>
        <v>1319.4444444444443</v>
      </c>
      <c r="J263" s="19">
        <v>975.72916666666663</v>
      </c>
      <c r="K263" s="41">
        <v>772.5</v>
      </c>
      <c r="L263" s="17">
        <f>M263*10^3/K263</f>
        <v>1338.4615384615383</v>
      </c>
      <c r="M263" s="19">
        <v>1033.9615384615383</v>
      </c>
      <c r="N263" s="41">
        <v>706.25</v>
      </c>
      <c r="O263" s="17">
        <f>P263*10^3/N263</f>
        <v>1358.8588588588589</v>
      </c>
      <c r="P263" s="19">
        <v>959.69406906906909</v>
      </c>
      <c r="Q263" s="41">
        <v>1195.75</v>
      </c>
      <c r="R263" s="17">
        <f>S263*10^3/Q263</f>
        <v>1378.9915966386554</v>
      </c>
      <c r="S263" s="19">
        <v>1648.9292016806723</v>
      </c>
      <c r="T263" s="41">
        <v>1098.25</v>
      </c>
      <c r="U263" s="17">
        <f>V263*10^3/T263</f>
        <v>1398.3739837398375</v>
      </c>
      <c r="V263" s="19">
        <v>1535.7642276422766</v>
      </c>
      <c r="W263" s="41">
        <v>1604.25</v>
      </c>
      <c r="X263" s="17">
        <f>Y263*10^3/W263</f>
        <v>1421.994884910486</v>
      </c>
      <c r="Y263" s="19">
        <v>2281.2352941176473</v>
      </c>
      <c r="Z263" s="41">
        <v>1719.75</v>
      </c>
      <c r="AA263" s="17">
        <f>AB263*10^3/Z263</f>
        <v>1444.3120905300775</v>
      </c>
      <c r="AB263" s="19">
        <v>2483.8557176891009</v>
      </c>
      <c r="AC263" s="41">
        <v>1803.75</v>
      </c>
      <c r="AD263" s="17">
        <f>AE263*10^3/AC263</f>
        <v>1468.2352941176471</v>
      </c>
      <c r="AE263" s="19">
        <v>2648.329411764706</v>
      </c>
      <c r="AF263" s="41">
        <v>1408.5</v>
      </c>
      <c r="AG263" s="17">
        <f>AH263*10^3/AF263</f>
        <v>1326.0233918128654</v>
      </c>
      <c r="AH263" s="19">
        <v>1867.7039473684208</v>
      </c>
      <c r="AI263" s="41">
        <v>1309.25</v>
      </c>
      <c r="AJ263" s="17">
        <f>AK263*10^3/AI263</f>
        <v>1325.8246178600161</v>
      </c>
      <c r="AK263" s="19">
        <v>1735.835880933226</v>
      </c>
      <c r="AL263" s="41">
        <v>1294.5</v>
      </c>
      <c r="AM263" s="17">
        <f>AN263*10^3/AL263</f>
        <v>1380.2360248857351</v>
      </c>
      <c r="AN263" s="19">
        <v>1786.7155342145841</v>
      </c>
      <c r="AO263" s="41">
        <v>1727.25</v>
      </c>
      <c r="AP263" s="17">
        <f>AQ263*10^3/AO263</f>
        <v>1530.0469917602143</v>
      </c>
      <c r="AQ263" s="19">
        <v>2642.77366651783</v>
      </c>
      <c r="AR263" s="41">
        <v>1494.119318181818</v>
      </c>
      <c r="AS263" s="17">
        <f>AT263*10^3/AR263</f>
        <v>1384.1738675457868</v>
      </c>
      <c r="AT263" s="19">
        <v>2068.1209152226011</v>
      </c>
      <c r="AU263" s="41">
        <v>739.5</v>
      </c>
      <c r="AV263" s="17">
        <v>1319.4444444444443</v>
      </c>
      <c r="AW263" s="19">
        <v>975.72916666666663</v>
      </c>
      <c r="AX263" s="41">
        <v>772.5</v>
      </c>
      <c r="AY263" s="17">
        <v>1338.4615384615383</v>
      </c>
      <c r="AZ263" s="19">
        <v>1033.9615384615383</v>
      </c>
      <c r="BA263" s="41">
        <v>706.25</v>
      </c>
      <c r="BB263" s="17">
        <v>1358.8588588588589</v>
      </c>
      <c r="BC263" s="19">
        <v>959.69406906906909</v>
      </c>
      <c r="BD263" s="41">
        <v>1202.75</v>
      </c>
      <c r="BE263" s="17">
        <v>1378.9915966386554</v>
      </c>
      <c r="BF263" s="19">
        <v>1658.5821428571428</v>
      </c>
      <c r="BG263" s="41">
        <v>1149</v>
      </c>
      <c r="BH263" s="17">
        <v>1398.3739837398375</v>
      </c>
      <c r="BI263" s="19">
        <v>1606.7317073170734</v>
      </c>
      <c r="BJ263" s="41">
        <v>1590</v>
      </c>
      <c r="BK263" s="17">
        <v>1421.994884910486</v>
      </c>
      <c r="BL263" s="19">
        <v>2260.9718670076727</v>
      </c>
      <c r="BM263" s="41">
        <v>1716.25</v>
      </c>
      <c r="BN263" s="17">
        <v>1444.3120905300775</v>
      </c>
      <c r="BO263" s="19">
        <v>2478.8006253722456</v>
      </c>
      <c r="BP263" s="41">
        <v>1815.75</v>
      </c>
      <c r="BQ263" s="17">
        <v>1468.3840749414521</v>
      </c>
      <c r="BR263" s="19">
        <v>2666.2183840749417</v>
      </c>
      <c r="BS263" s="41">
        <v>1404</v>
      </c>
      <c r="BT263" s="17">
        <v>1325.2923976608186</v>
      </c>
      <c r="BU263" s="19">
        <v>1860.7105263157891</v>
      </c>
      <c r="BV263" s="41">
        <v>1304.75</v>
      </c>
      <c r="BW263" s="17">
        <v>1599.6896819239721</v>
      </c>
      <c r="BX263" s="19">
        <v>2087.1951124903026</v>
      </c>
      <c r="BY263" s="41">
        <v>1313</v>
      </c>
      <c r="BZ263" s="17">
        <v>1679.5366795366795</v>
      </c>
      <c r="CA263" s="19">
        <v>2205.23166023166</v>
      </c>
      <c r="CB263" s="41">
        <v>1759.5</v>
      </c>
      <c r="CC263" s="17">
        <v>1680.303915838691</v>
      </c>
      <c r="CD263" s="19">
        <v>2956.4947399181765</v>
      </c>
      <c r="CE263" s="41">
        <v>1188.5</v>
      </c>
      <c r="CF263" s="17">
        <v>1679.3214862681746</v>
      </c>
      <c r="CG263" s="19">
        <v>1995.8735864297255</v>
      </c>
      <c r="CH263" s="41">
        <v>842.5</v>
      </c>
      <c r="CI263" s="17">
        <v>1880.1705676823078</v>
      </c>
      <c r="CJ263" s="19">
        <v>1584.0437032723444</v>
      </c>
      <c r="CK263" s="41">
        <v>842.5</v>
      </c>
      <c r="CL263" s="17">
        <v>1880.1705676823078</v>
      </c>
      <c r="CM263" s="19">
        <v>1584.0437032723444</v>
      </c>
    </row>
    <row r="264" spans="1:91" ht="18" customHeight="1">
      <c r="B264" s="2" t="s">
        <v>230</v>
      </c>
      <c r="C264" s="1">
        <v>14</v>
      </c>
      <c r="D264" s="1" t="s">
        <v>8</v>
      </c>
      <c r="E264" s="30" t="s">
        <v>11</v>
      </c>
      <c r="F264" s="4" t="s">
        <v>80</v>
      </c>
      <c r="G264" s="1" t="s">
        <v>231</v>
      </c>
      <c r="H264" s="22"/>
      <c r="J264" s="19">
        <v>0</v>
      </c>
      <c r="K264" s="22"/>
      <c r="M264" s="19">
        <v>0</v>
      </c>
      <c r="N264" s="22"/>
      <c r="P264" s="19">
        <v>0</v>
      </c>
      <c r="Q264" s="22"/>
      <c r="S264" s="19">
        <v>0</v>
      </c>
      <c r="T264" s="22"/>
      <c r="V264" s="19">
        <v>0</v>
      </c>
      <c r="W264" s="22"/>
      <c r="Y264" s="19">
        <v>0</v>
      </c>
      <c r="Z264" s="22"/>
      <c r="AB264" s="19">
        <v>0</v>
      </c>
      <c r="AC264" s="22"/>
      <c r="AE264" s="19">
        <v>0</v>
      </c>
      <c r="AF264" s="22"/>
      <c r="AH264" s="19">
        <v>120</v>
      </c>
      <c r="AI264" s="22"/>
      <c r="AK264" s="19">
        <v>320</v>
      </c>
      <c r="AL264" s="22"/>
      <c r="AN264" s="19">
        <v>1199.7333333333333</v>
      </c>
      <c r="AO264" s="22"/>
      <c r="AQ264" s="19">
        <v>2542.9333333333334</v>
      </c>
      <c r="AR264" s="22"/>
      <c r="AT264" s="19">
        <v>3245.4666666666667</v>
      </c>
      <c r="AU264" s="22"/>
      <c r="AW264" s="19">
        <v>0</v>
      </c>
      <c r="AX264" s="22"/>
      <c r="AZ264" s="19">
        <v>0</v>
      </c>
      <c r="BA264" s="22"/>
      <c r="BC264" s="19">
        <v>0</v>
      </c>
      <c r="BD264" s="22"/>
      <c r="BF264" s="19">
        <v>0</v>
      </c>
      <c r="BG264" s="22"/>
      <c r="BI264" s="19">
        <v>0</v>
      </c>
      <c r="BJ264" s="22"/>
      <c r="BL264" s="19">
        <v>0</v>
      </c>
      <c r="BM264" s="22"/>
      <c r="BO264" s="19">
        <v>0</v>
      </c>
      <c r="BP264" s="22"/>
      <c r="BR264" s="19">
        <v>0</v>
      </c>
      <c r="BS264" s="22"/>
      <c r="BU264" s="19">
        <v>120</v>
      </c>
      <c r="BV264" s="22"/>
      <c r="BX264" s="19">
        <v>329.6</v>
      </c>
      <c r="BY264" s="22"/>
      <c r="CA264" s="19">
        <v>1214.1333333333334</v>
      </c>
      <c r="CB264" s="22"/>
      <c r="CD264" s="19">
        <v>2597.1533333333332</v>
      </c>
      <c r="CE264" s="22"/>
      <c r="CG264" s="19">
        <v>3354.7666666666669</v>
      </c>
      <c r="CH264" s="22"/>
      <c r="CJ264" s="19">
        <v>1791.1133333333332</v>
      </c>
      <c r="CK264" s="22"/>
      <c r="CM264" s="19">
        <v>3440.2333333333336</v>
      </c>
    </row>
    <row r="265" spans="1:91" ht="18" customHeight="1">
      <c r="B265" s="2"/>
      <c r="E265" s="50"/>
      <c r="F265" s="4"/>
      <c r="H265" s="22"/>
      <c r="J265" s="15"/>
      <c r="K265" s="22"/>
      <c r="M265" s="15"/>
      <c r="N265" s="22"/>
      <c r="P265" s="15"/>
      <c r="Q265" s="22"/>
      <c r="S265" s="15"/>
      <c r="T265" s="22"/>
      <c r="V265" s="15"/>
      <c r="W265" s="22"/>
      <c r="Y265" s="15"/>
      <c r="Z265" s="22"/>
      <c r="AB265" s="15"/>
      <c r="AC265" s="22"/>
      <c r="AE265" s="15"/>
      <c r="AF265" s="22"/>
      <c r="AH265" s="15"/>
      <c r="AI265" s="22"/>
      <c r="AK265" s="15"/>
      <c r="AL265" s="22"/>
      <c r="AN265" s="15"/>
      <c r="AO265" s="22"/>
      <c r="AQ265" s="15"/>
      <c r="AR265" s="22"/>
      <c r="AT265" s="15"/>
      <c r="AU265" s="22"/>
      <c r="AW265" s="15"/>
      <c r="AX265" s="22"/>
      <c r="AZ265" s="15"/>
      <c r="BA265" s="22"/>
      <c r="BC265" s="15"/>
      <c r="BD265" s="22"/>
      <c r="BF265" s="15"/>
      <c r="BG265" s="22"/>
      <c r="BI265" s="15"/>
      <c r="BJ265" s="22"/>
      <c r="BL265" s="15"/>
      <c r="BM265" s="22"/>
      <c r="BO265" s="15"/>
      <c r="BP265" s="22"/>
      <c r="BR265" s="15"/>
      <c r="BS265" s="22"/>
      <c r="BU265" s="15"/>
      <c r="BV265" s="22"/>
      <c r="BX265" s="15"/>
      <c r="BY265" s="22"/>
      <c r="CA265" s="15"/>
      <c r="CB265" s="22"/>
      <c r="CD265" s="15"/>
      <c r="CE265" s="22"/>
      <c r="CG265" s="15"/>
      <c r="CH265" s="22"/>
      <c r="CJ265" s="15"/>
      <c r="CK265" s="22"/>
      <c r="CM265" s="15"/>
    </row>
    <row r="266" spans="1:91" ht="18" customHeight="1">
      <c r="B266" s="45" t="s">
        <v>226</v>
      </c>
      <c r="C266" s="46"/>
      <c r="D266" s="46"/>
      <c r="E266" s="46"/>
      <c r="F266" s="46"/>
      <c r="G266" s="46"/>
      <c r="H266" s="22"/>
      <c r="J266" s="44">
        <f t="shared" ref="J266" si="177">SUM(J263:J264)</f>
        <v>975.72916666666663</v>
      </c>
      <c r="K266" s="22"/>
      <c r="M266" s="44">
        <f t="shared" ref="M266" si="178">SUM(M263:M264)</f>
        <v>1033.9615384615383</v>
      </c>
      <c r="N266" s="22"/>
      <c r="P266" s="44">
        <f t="shared" ref="P266" si="179">SUM(P263:P264)</f>
        <v>959.69406906906909</v>
      </c>
      <c r="Q266" s="22"/>
      <c r="S266" s="44">
        <f t="shared" ref="S266" si="180">SUM(S263:S264)</f>
        <v>1648.9292016806723</v>
      </c>
      <c r="T266" s="22"/>
      <c r="V266" s="44">
        <f t="shared" ref="V266" si="181">SUM(V263:V264)</f>
        <v>1535.7642276422766</v>
      </c>
      <c r="W266" s="22"/>
      <c r="Y266" s="44">
        <f t="shared" ref="Y266" si="182">SUM(Y263:Y264)</f>
        <v>2281.2352941176473</v>
      </c>
      <c r="Z266" s="22"/>
      <c r="AB266" s="44">
        <f t="shared" ref="AB266" si="183">SUM(AB263:AB264)</f>
        <v>2483.8557176891009</v>
      </c>
      <c r="AC266" s="22"/>
      <c r="AE266" s="44">
        <f t="shared" ref="AE266" si="184">SUM(AE263:AE264)</f>
        <v>2648.329411764706</v>
      </c>
      <c r="AF266" s="22"/>
      <c r="AH266" s="44">
        <f t="shared" ref="AH266" si="185">SUM(AH263:AH264)</f>
        <v>1987.7039473684208</v>
      </c>
      <c r="AI266" s="22"/>
      <c r="AK266" s="44">
        <f t="shared" ref="AK266" si="186">SUM(AK263:AK264)</f>
        <v>2055.8358809332258</v>
      </c>
      <c r="AL266" s="22"/>
      <c r="AN266" s="44">
        <f t="shared" ref="AN266" si="187">SUM(AN263:AN264)</f>
        <v>2986.4488675479174</v>
      </c>
      <c r="AO266" s="22"/>
      <c r="AQ266" s="44">
        <f t="shared" ref="AQ266" si="188">SUM(AQ263:AQ264)</f>
        <v>5185.7069998511633</v>
      </c>
      <c r="AR266" s="22"/>
      <c r="AT266" s="44">
        <f t="shared" ref="AT266" si="189">SUM(AT263:AT264)</f>
        <v>5313.5875818892673</v>
      </c>
      <c r="AU266" s="22"/>
      <c r="AW266" s="44">
        <v>975.72916666666663</v>
      </c>
      <c r="AX266" s="22"/>
      <c r="AZ266" s="44">
        <v>1033.9615384615383</v>
      </c>
      <c r="BA266" s="22"/>
      <c r="BC266" s="44">
        <v>959.69406906906909</v>
      </c>
      <c r="BD266" s="22"/>
      <c r="BF266" s="44">
        <v>1658.5821428571428</v>
      </c>
      <c r="BG266" s="22"/>
      <c r="BI266" s="44">
        <v>1606.7317073170734</v>
      </c>
      <c r="BJ266" s="22"/>
      <c r="BL266" s="44">
        <v>2260.9718670076727</v>
      </c>
      <c r="BM266" s="22"/>
      <c r="BO266" s="44">
        <v>2478.8006253722456</v>
      </c>
      <c r="BP266" s="22"/>
      <c r="BR266" s="44">
        <v>2666.2183840749417</v>
      </c>
      <c r="BS266" s="22"/>
      <c r="BU266" s="44">
        <v>1980.7105263157891</v>
      </c>
      <c r="BV266" s="22"/>
      <c r="BX266" s="44">
        <v>2416.7951124903025</v>
      </c>
      <c r="BY266" s="22"/>
      <c r="CA266" s="44">
        <v>3419.3649935649937</v>
      </c>
      <c r="CB266" s="22"/>
      <c r="CD266" s="44">
        <v>5553.6480732515101</v>
      </c>
      <c r="CE266" s="22"/>
      <c r="CG266" s="44">
        <v>5350.6402530963924</v>
      </c>
      <c r="CH266" s="22"/>
      <c r="CJ266" s="44">
        <v>3375.1570366056776</v>
      </c>
      <c r="CK266" s="22"/>
      <c r="CM266" s="44">
        <v>5024.2770366056775</v>
      </c>
    </row>
    <row r="267" spans="1:91" ht="18" customHeight="1">
      <c r="B267" s="2"/>
      <c r="E267" s="50"/>
      <c r="F267" s="4"/>
      <c r="H267" s="22"/>
      <c r="J267" s="15"/>
      <c r="K267" s="22"/>
      <c r="M267" s="15"/>
      <c r="N267" s="22"/>
      <c r="P267" s="15"/>
      <c r="Q267" s="22"/>
      <c r="S267" s="15"/>
      <c r="T267" s="22"/>
      <c r="V267" s="15"/>
      <c r="W267" s="22"/>
      <c r="Y267" s="15"/>
      <c r="Z267" s="22"/>
      <c r="AB267" s="15"/>
      <c r="AC267" s="22"/>
      <c r="AE267" s="15"/>
      <c r="AF267" s="22"/>
      <c r="AH267" s="15"/>
      <c r="AI267" s="22"/>
      <c r="AK267" s="15"/>
      <c r="AL267" s="22"/>
      <c r="AN267" s="15"/>
      <c r="AO267" s="22"/>
      <c r="AQ267" s="15"/>
      <c r="AR267" s="22"/>
      <c r="AT267" s="15"/>
      <c r="AU267" s="22"/>
      <c r="AW267" s="15"/>
      <c r="AX267" s="22"/>
      <c r="AZ267" s="15"/>
      <c r="BA267" s="22"/>
      <c r="BC267" s="15"/>
      <c r="BD267" s="22"/>
      <c r="BF267" s="15"/>
      <c r="BG267" s="22"/>
      <c r="BI267" s="15"/>
      <c r="BJ267" s="22"/>
      <c r="BL267" s="15"/>
      <c r="BM267" s="22"/>
      <c r="BO267" s="15"/>
      <c r="BP267" s="22"/>
      <c r="BR267" s="15"/>
      <c r="BS267" s="22"/>
      <c r="BU267" s="15"/>
      <c r="BV267" s="22"/>
      <c r="BX267" s="15"/>
      <c r="BY267" s="22"/>
      <c r="CA267" s="15"/>
      <c r="CB267" s="22"/>
      <c r="CD267" s="15"/>
      <c r="CE267" s="22"/>
      <c r="CG267" s="15"/>
      <c r="CH267" s="22"/>
      <c r="CJ267" s="15"/>
      <c r="CK267" s="22"/>
      <c r="CM267" s="15"/>
    </row>
    <row r="268" spans="1:91" ht="18" customHeight="1">
      <c r="B268" s="25" t="s">
        <v>232</v>
      </c>
      <c r="H268" s="22"/>
      <c r="J268" s="10"/>
      <c r="K268" s="22"/>
      <c r="M268" s="10"/>
      <c r="N268" s="22"/>
      <c r="P268" s="10"/>
      <c r="Q268" s="22"/>
      <c r="S268" s="10"/>
      <c r="T268" s="22"/>
      <c r="V268" s="10"/>
      <c r="W268" s="22"/>
      <c r="Y268" s="10"/>
      <c r="Z268" s="22"/>
      <c r="AB268" s="10"/>
      <c r="AC268" s="22"/>
      <c r="AE268" s="10"/>
      <c r="AF268" s="22"/>
      <c r="AH268" s="10"/>
      <c r="AI268" s="22"/>
      <c r="AK268" s="10"/>
      <c r="AL268" s="22"/>
      <c r="AN268" s="10"/>
      <c r="AO268" s="22"/>
      <c r="AQ268" s="10"/>
      <c r="AR268" s="22"/>
      <c r="AT268" s="10"/>
      <c r="AU268" s="22"/>
      <c r="AW268" s="10"/>
      <c r="AX268" s="22"/>
      <c r="AZ268" s="10"/>
      <c r="BA268" s="22"/>
      <c r="BC268" s="10"/>
      <c r="BD268" s="22"/>
      <c r="BF268" s="10"/>
      <c r="BG268" s="22"/>
      <c r="BI268" s="10"/>
      <c r="BJ268" s="22"/>
      <c r="BL268" s="10"/>
      <c r="BM268" s="22"/>
      <c r="BO268" s="10"/>
      <c r="BP268" s="22"/>
      <c r="BR268" s="10"/>
      <c r="BS268" s="22"/>
      <c r="BU268" s="10"/>
      <c r="BV268" s="22"/>
      <c r="BX268" s="10"/>
      <c r="BY268" s="22"/>
      <c r="CA268" s="10"/>
      <c r="CB268" s="22"/>
      <c r="CD268" s="10"/>
      <c r="CE268" s="22"/>
      <c r="CG268" s="10"/>
      <c r="CH268" s="22"/>
      <c r="CJ268" s="10"/>
      <c r="CK268" s="22"/>
      <c r="CM268" s="10"/>
    </row>
    <row r="269" spans="1:91" ht="18" customHeight="1">
      <c r="B269" s="2" t="s">
        <v>233</v>
      </c>
      <c r="C269" s="1">
        <v>14</v>
      </c>
      <c r="D269" s="1" t="s">
        <v>8</v>
      </c>
      <c r="E269" s="30" t="s">
        <v>11</v>
      </c>
      <c r="F269" s="4" t="s">
        <v>228</v>
      </c>
      <c r="G269" s="1" t="s">
        <v>229</v>
      </c>
      <c r="H269" s="41">
        <v>820</v>
      </c>
      <c r="I269" s="17">
        <f>J269*10^3/H269</f>
        <v>2009.7560975609756</v>
      </c>
      <c r="J269" s="19">
        <v>1648</v>
      </c>
      <c r="K269" s="41">
        <v>439.95381062355659</v>
      </c>
      <c r="L269" s="17">
        <f>M269*10^3/K269</f>
        <v>1598.4251968503936</v>
      </c>
      <c r="M269" s="19">
        <v>703.23325635103924</v>
      </c>
      <c r="N269" s="41">
        <v>397.30645161290323</v>
      </c>
      <c r="O269" s="17">
        <f>P269*10^3/N269</f>
        <v>1322.1288515406161</v>
      </c>
      <c r="P269" s="19">
        <v>525.29032258064512</v>
      </c>
      <c r="Q269" s="41">
        <v>641.00203665987783</v>
      </c>
      <c r="R269" s="17">
        <f>S269*10^3/Q269</f>
        <v>1249.1961414790997</v>
      </c>
      <c r="S269" s="19">
        <v>800.73727087576378</v>
      </c>
      <c r="T269" s="41">
        <v>618.1183294663573</v>
      </c>
      <c r="U269" s="17">
        <f>V269*10^3/T269</f>
        <v>1100.334448160535</v>
      </c>
      <c r="V269" s="19">
        <v>680.13689095127609</v>
      </c>
      <c r="W269" s="41">
        <v>312.76829268292681</v>
      </c>
      <c r="X269" s="17">
        <f>Y269*10^3/W269</f>
        <v>1055.0161812297736</v>
      </c>
      <c r="Y269" s="19">
        <v>329.97560975609753</v>
      </c>
      <c r="Z269" s="41">
        <v>725.63380281690138</v>
      </c>
      <c r="AA269" s="17">
        <f>AB269*10^3/Z269</f>
        <v>950</v>
      </c>
      <c r="AB269" s="19">
        <v>689.35211267605632</v>
      </c>
      <c r="AC269" s="41">
        <v>498</v>
      </c>
      <c r="AD269" s="17">
        <f>AE269*10^3/AC269</f>
        <v>829.31726907630525</v>
      </c>
      <c r="AE269" s="19">
        <v>413</v>
      </c>
      <c r="AF269" s="41">
        <v>578.8715953307393</v>
      </c>
      <c r="AG269" s="17">
        <f>AH269*10^3/AF269</f>
        <v>817.54385964912285</v>
      </c>
      <c r="AH269" s="19">
        <v>473.25291828793775</v>
      </c>
      <c r="AI269" s="41">
        <v>853.23461091753779</v>
      </c>
      <c r="AJ269" s="17">
        <f>AK269*10^3/AI269</f>
        <v>815.7248157248157</v>
      </c>
      <c r="AK269" s="19">
        <v>696.0046457607433</v>
      </c>
      <c r="AL269" s="41">
        <v>1728.5877719429857</v>
      </c>
      <c r="AM269" s="17">
        <f>AN269*10^3/AL269</f>
        <v>816.43059490084977</v>
      </c>
      <c r="AN269" s="19">
        <v>1411.2719429857464</v>
      </c>
      <c r="AO269" s="41">
        <v>1441.9913344887348</v>
      </c>
      <c r="AP269" s="17">
        <f>AQ269*10^3/AO269</f>
        <v>982.24338496775374</v>
      </c>
      <c r="AQ269" s="19">
        <v>1416.3864494823831</v>
      </c>
      <c r="AR269" s="41">
        <v>1638.8310150117063</v>
      </c>
      <c r="AS269" s="17">
        <f>AT269*10^3/AR269</f>
        <v>903.28491350732315</v>
      </c>
      <c r="AT269" s="19">
        <v>1480.3313316479678</v>
      </c>
      <c r="AU269" s="41">
        <v>820</v>
      </c>
      <c r="AV269" s="17">
        <v>2009.7560975609756</v>
      </c>
      <c r="AW269" s="19">
        <v>1648</v>
      </c>
      <c r="AX269" s="41">
        <v>451.09930715935337</v>
      </c>
      <c r="AY269" s="17">
        <v>1598.4251968503936</v>
      </c>
      <c r="AZ269" s="19">
        <v>721.04849884526561</v>
      </c>
      <c r="BA269" s="41">
        <v>410.74193548387098</v>
      </c>
      <c r="BB269" s="17">
        <v>1322.1288515406161</v>
      </c>
      <c r="BC269" s="19">
        <v>543.05376344086017</v>
      </c>
      <c r="BD269" s="41">
        <v>665.07128309572306</v>
      </c>
      <c r="BE269" s="17">
        <v>1249.1961414790997</v>
      </c>
      <c r="BF269" s="19">
        <v>830.8044806517313</v>
      </c>
      <c r="BG269" s="41">
        <v>612.5684454756381</v>
      </c>
      <c r="BH269" s="17">
        <v>1100.334448160535</v>
      </c>
      <c r="BI269" s="19">
        <v>674.03016241299304</v>
      </c>
      <c r="BJ269" s="41">
        <v>319.04878048780489</v>
      </c>
      <c r="BK269" s="17">
        <v>1055.0161812297733</v>
      </c>
      <c r="BL269" s="19">
        <v>336.60162601626013</v>
      </c>
      <c r="BM269" s="41">
        <v>731.54929577464793</v>
      </c>
      <c r="BN269" s="17">
        <v>950</v>
      </c>
      <c r="BO269" s="19">
        <v>694.97183098591552</v>
      </c>
      <c r="BP269" s="41">
        <v>509.53902439024392</v>
      </c>
      <c r="BQ269" s="17">
        <v>829.31726907630525</v>
      </c>
      <c r="BR269" s="19">
        <v>422.56951219512194</v>
      </c>
      <c r="BS269" s="41">
        <v>588.08923375363725</v>
      </c>
      <c r="BT269" s="17">
        <v>816.43356643356651</v>
      </c>
      <c r="BU269" s="19">
        <v>480.1357904946654</v>
      </c>
      <c r="BV269" s="41">
        <v>874.92622950819668</v>
      </c>
      <c r="BW269" s="17">
        <v>816.18497109826592</v>
      </c>
      <c r="BX269" s="19">
        <v>714.10163934426225</v>
      </c>
      <c r="BY269" s="41">
        <v>1799.7868362004488</v>
      </c>
      <c r="BZ269" s="17">
        <v>980.22598870056493</v>
      </c>
      <c r="CA269" s="19">
        <v>1764.1978309648466</v>
      </c>
      <c r="CB269" s="41">
        <v>1501.6971492039986</v>
      </c>
      <c r="CC269" s="17">
        <v>1185.9673024523161</v>
      </c>
      <c r="CD269" s="19">
        <v>1780.9637171417994</v>
      </c>
      <c r="CE269" s="41">
        <v>1384.7641791044775</v>
      </c>
      <c r="CF269" s="17">
        <v>1068.1559810166568</v>
      </c>
      <c r="CG269" s="19">
        <v>1479.1441402080688</v>
      </c>
      <c r="CH269" s="41">
        <v>1858.2604323780797</v>
      </c>
      <c r="CI269" s="17">
        <v>954.27170362885226</v>
      </c>
      <c r="CJ269" s="19">
        <v>1773.2853485915177</v>
      </c>
      <c r="CK269" s="41">
        <v>2493.6605717047769</v>
      </c>
      <c r="CL269" s="17">
        <v>954.27170362885226</v>
      </c>
      <c r="CM269" s="19">
        <v>2379.6297220328152</v>
      </c>
    </row>
    <row r="270" spans="1:91" ht="18" customHeight="1">
      <c r="B270" s="2" t="s">
        <v>234</v>
      </c>
      <c r="C270" s="1">
        <v>14</v>
      </c>
      <c r="D270" s="1" t="s">
        <v>8</v>
      </c>
      <c r="E270" s="30" t="s">
        <v>11</v>
      </c>
      <c r="F270" s="4" t="s">
        <v>228</v>
      </c>
      <c r="G270" s="1" t="s">
        <v>229</v>
      </c>
      <c r="H270" s="41">
        <v>227</v>
      </c>
      <c r="I270" s="17">
        <f>J270*10^3/H270</f>
        <v>3933.9207048458152</v>
      </c>
      <c r="J270" s="19">
        <v>893</v>
      </c>
      <c r="K270" s="41">
        <v>71.016166281755204</v>
      </c>
      <c r="L270" s="17">
        <f>M270*10^3/K270</f>
        <v>3695.1219512195121</v>
      </c>
      <c r="M270" s="19">
        <v>262.41339491916864</v>
      </c>
      <c r="N270" s="41">
        <v>152.4677419354839</v>
      </c>
      <c r="O270" s="17">
        <f>P270*10^3/N270</f>
        <v>2686.1313868613133</v>
      </c>
      <c r="P270" s="19">
        <v>409.54838709677421</v>
      </c>
      <c r="Q270" s="41">
        <v>123.66598778004075</v>
      </c>
      <c r="R270" s="17">
        <f>S270*10^3/Q270</f>
        <v>2575</v>
      </c>
      <c r="S270" s="19">
        <v>318.43991853360495</v>
      </c>
      <c r="T270" s="41">
        <v>80.624129930394432</v>
      </c>
      <c r="U270" s="17">
        <f>V270*10^3/T270</f>
        <v>2538.4615384615381</v>
      </c>
      <c r="V270" s="19">
        <v>204.661252900232</v>
      </c>
      <c r="W270" s="41">
        <v>67.817073170731703</v>
      </c>
      <c r="X270" s="17">
        <f>Y270*10^3/W270</f>
        <v>2298.5074626865671</v>
      </c>
      <c r="Y270" s="19">
        <v>155.8780487804878</v>
      </c>
      <c r="Z270" s="41">
        <v>96.405633802816908</v>
      </c>
      <c r="AA270" s="17">
        <f>AB270*10^3/Z270</f>
        <v>2161.2903225806454</v>
      </c>
      <c r="AB270" s="19">
        <v>208.36056338028169</v>
      </c>
      <c r="AC270" s="41">
        <v>79</v>
      </c>
      <c r="AD270" s="17">
        <f>AE270*10^3/AC270</f>
        <v>2215.1898734177216</v>
      </c>
      <c r="AE270" s="19">
        <v>175</v>
      </c>
      <c r="AF270" s="41">
        <v>100.5408560311284</v>
      </c>
      <c r="AG270" s="17">
        <f>AH270*10^3/AF270</f>
        <v>2272.727272727273</v>
      </c>
      <c r="AH270" s="19">
        <v>228.50194552529183</v>
      </c>
      <c r="AI270" s="41">
        <v>204.39895470383274</v>
      </c>
      <c r="AJ270" s="17">
        <f>AK270*10^3/AI270</f>
        <v>2241.0256410256411</v>
      </c>
      <c r="AK270" s="19">
        <v>458.06329849012775</v>
      </c>
      <c r="AL270" s="41">
        <v>184.12153038259564</v>
      </c>
      <c r="AM270" s="17">
        <f>AN270*10^3/AL270</f>
        <v>2196.8085106382978</v>
      </c>
      <c r="AN270" s="19">
        <v>404.479744936234</v>
      </c>
      <c r="AO270" s="41">
        <v>380.62131715771233</v>
      </c>
      <c r="AP270" s="17">
        <f>AQ270*10^3/AO270</f>
        <v>2642.9688464545861</v>
      </c>
      <c r="AQ270" s="19">
        <v>1005.9702835443442</v>
      </c>
      <c r="AR270" s="41">
        <v>432.46929562808924</v>
      </c>
      <c r="AS270" s="17">
        <f>AT270*10^3/AR270</f>
        <v>2430.5115436849242</v>
      </c>
      <c r="AT270" s="19">
        <v>1051.1216153133591</v>
      </c>
      <c r="AU270" s="41">
        <v>227</v>
      </c>
      <c r="AV270" s="17">
        <v>3933.9207048458152</v>
      </c>
      <c r="AW270" s="19">
        <v>893</v>
      </c>
      <c r="AX270" s="41">
        <v>72.815242494226325</v>
      </c>
      <c r="AY270" s="17">
        <v>3695.1219512195125</v>
      </c>
      <c r="AZ270" s="19">
        <v>269.06120092378757</v>
      </c>
      <c r="BA270" s="41">
        <v>157.6236559139785</v>
      </c>
      <c r="BB270" s="17">
        <v>2686.1313868613138</v>
      </c>
      <c r="BC270" s="19">
        <v>423.39784946236563</v>
      </c>
      <c r="BD270" s="41">
        <v>128.30957230142567</v>
      </c>
      <c r="BE270" s="17">
        <v>2575.0000000000005</v>
      </c>
      <c r="BF270" s="19">
        <v>330.39714867617113</v>
      </c>
      <c r="BG270" s="41">
        <v>79.900232018561496</v>
      </c>
      <c r="BH270" s="17">
        <v>2538.4615384615381</v>
      </c>
      <c r="BI270" s="19">
        <v>202.82366589327145</v>
      </c>
      <c r="BJ270" s="41">
        <v>69.17886178861788</v>
      </c>
      <c r="BK270" s="17">
        <v>2298.5074626865671</v>
      </c>
      <c r="BL270" s="19">
        <v>159.00813008130081</v>
      </c>
      <c r="BM270" s="41">
        <v>97.191549295774649</v>
      </c>
      <c r="BN270" s="17">
        <v>2161.2903225806449</v>
      </c>
      <c r="BO270" s="19">
        <v>210.05915492957746</v>
      </c>
      <c r="BP270" s="41">
        <v>80.830487804878047</v>
      </c>
      <c r="BQ270" s="17">
        <v>2215.1898734177207</v>
      </c>
      <c r="BR270" s="19">
        <v>179.05487804878044</v>
      </c>
      <c r="BS270" s="41">
        <v>101.7846750727449</v>
      </c>
      <c r="BT270" s="17">
        <v>2282.8282828282827</v>
      </c>
      <c r="BU270" s="19">
        <v>232.35693501454898</v>
      </c>
      <c r="BV270" s="41">
        <v>209.37540983606559</v>
      </c>
      <c r="BW270" s="17">
        <v>2241.5458937198073</v>
      </c>
      <c r="BX270" s="19">
        <v>469.32459016393454</v>
      </c>
      <c r="BY270" s="41">
        <v>192.18062827225134</v>
      </c>
      <c r="BZ270" s="17">
        <v>2470.8994708994705</v>
      </c>
      <c r="CA270" s="19">
        <v>474.85901271503366</v>
      </c>
      <c r="CB270" s="41">
        <v>395.88337652721214</v>
      </c>
      <c r="CC270" s="17">
        <v>2757.105943152455</v>
      </c>
      <c r="CD270" s="19">
        <v>1091.4924102184377</v>
      </c>
      <c r="CE270" s="41">
        <v>915.25671641791052</v>
      </c>
      <c r="CF270" s="17">
        <v>2483.2212468128096</v>
      </c>
      <c r="CG270" s="19">
        <v>2272.7849244970821</v>
      </c>
      <c r="CH270" s="41">
        <v>1002.2745098039215</v>
      </c>
      <c r="CI270" s="17">
        <v>2218.4660403511516</v>
      </c>
      <c r="CJ270" s="19">
        <v>2223.5119631095972</v>
      </c>
      <c r="CK270" s="41">
        <v>1002.2745098039215</v>
      </c>
      <c r="CL270" s="17">
        <v>2218.4660403511516</v>
      </c>
      <c r="CM270" s="19">
        <v>2223.5119631095972</v>
      </c>
    </row>
    <row r="271" spans="1:91" ht="18" customHeight="1">
      <c r="B271" s="2" t="s">
        <v>235</v>
      </c>
      <c r="C271" s="1">
        <v>14</v>
      </c>
      <c r="D271" s="1" t="s">
        <v>8</v>
      </c>
      <c r="E271" s="30" t="s">
        <v>11</v>
      </c>
      <c r="F271" s="4" t="s">
        <v>228</v>
      </c>
      <c r="G271" s="1" t="s">
        <v>229</v>
      </c>
      <c r="H271" s="41">
        <v>734</v>
      </c>
      <c r="I271" s="17">
        <f>J271*10^3/H271</f>
        <v>2648.5013623978202</v>
      </c>
      <c r="J271" s="19">
        <v>1944</v>
      </c>
      <c r="K271" s="41">
        <v>239.03002309468823</v>
      </c>
      <c r="L271" s="17">
        <f>M271*10^3/K271</f>
        <v>2003.6231884057972</v>
      </c>
      <c r="M271" s="19">
        <v>478.92609699769054</v>
      </c>
      <c r="N271" s="41">
        <v>278.22580645161293</v>
      </c>
      <c r="O271" s="17">
        <f>P271*10^3/N271</f>
        <v>2040.0000000000002</v>
      </c>
      <c r="P271" s="19">
        <v>567.58064516129048</v>
      </c>
      <c r="Q271" s="41">
        <v>247.33197556008147</v>
      </c>
      <c r="R271" s="17">
        <f>S271*10^3/Q271</f>
        <v>1954.1666666666665</v>
      </c>
      <c r="S271" s="19">
        <v>483.3279022403259</v>
      </c>
      <c r="T271" s="41">
        <v>192.25754060324826</v>
      </c>
      <c r="U271" s="17">
        <f>V271*10^3/T271</f>
        <v>1521.505376344086</v>
      </c>
      <c r="V271" s="19">
        <v>292.52088167053364</v>
      </c>
      <c r="W271" s="41">
        <v>117.41463414634147</v>
      </c>
      <c r="X271" s="17">
        <f>Y271*10^3/W271</f>
        <v>1387.9310344827586</v>
      </c>
      <c r="Y271" s="19">
        <v>162.96341463414635</v>
      </c>
      <c r="Z271" s="41">
        <v>281.96056338028171</v>
      </c>
      <c r="AA271" s="17">
        <f>AB271*10^3/Z271</f>
        <v>1283.0882352941178</v>
      </c>
      <c r="AB271" s="19">
        <v>361.7802816901409</v>
      </c>
      <c r="AC271" s="41">
        <v>243</v>
      </c>
      <c r="AD271" s="17">
        <f>AE271*10^3/AC271</f>
        <v>1292.1810699588477</v>
      </c>
      <c r="AE271" s="19">
        <v>314</v>
      </c>
      <c r="AF271" s="41">
        <v>364.58754863813232</v>
      </c>
      <c r="AG271" s="17">
        <f>AH271*10^3/AF271</f>
        <v>1233.9832869080778</v>
      </c>
      <c r="AH271" s="19">
        <v>449.89494163424126</v>
      </c>
      <c r="AI271" s="41">
        <v>747.36643437862949</v>
      </c>
      <c r="AJ271" s="17">
        <f>AK271*10^3/AI271</f>
        <v>1164.0953716690042</v>
      </c>
      <c r="AK271" s="19">
        <v>870.0058072009291</v>
      </c>
      <c r="AL271" s="41">
        <v>698.29069767441865</v>
      </c>
      <c r="AM271" s="17">
        <f>AN271*10^3/AL271</f>
        <v>1175.3155680224404</v>
      </c>
      <c r="AN271" s="19">
        <v>820.71192798199547</v>
      </c>
      <c r="AO271" s="41">
        <v>831.38734835355285</v>
      </c>
      <c r="AP271" s="17">
        <f>AQ271*10^3/AO271</f>
        <v>1414.0160218761273</v>
      </c>
      <c r="AQ271" s="19">
        <v>1175.595030957033</v>
      </c>
      <c r="AR271" s="41">
        <v>944.60398781924744</v>
      </c>
      <c r="AS271" s="17">
        <f>AT271*10^3/AR271</f>
        <v>1300.3491390886575</v>
      </c>
      <c r="AT271" s="19">
        <v>1228.314982340471</v>
      </c>
      <c r="AU271" s="41">
        <v>734</v>
      </c>
      <c r="AV271" s="17">
        <v>2648.5013623978202</v>
      </c>
      <c r="AW271" s="19">
        <v>1944</v>
      </c>
      <c r="AX271" s="41">
        <v>245.08545034642032</v>
      </c>
      <c r="AY271" s="17">
        <v>2003.6231884057968</v>
      </c>
      <c r="AZ271" s="19">
        <v>491.05889145496531</v>
      </c>
      <c r="BA271" s="41">
        <v>287.63440860215053</v>
      </c>
      <c r="BB271" s="17">
        <v>2039.9999999999998</v>
      </c>
      <c r="BC271" s="19">
        <v>586.77419354838707</v>
      </c>
      <c r="BD271" s="41">
        <v>256.61914460285135</v>
      </c>
      <c r="BE271" s="17">
        <v>1954.1666666666665</v>
      </c>
      <c r="BF271" s="19">
        <v>501.47657841140534</v>
      </c>
      <c r="BG271" s="41">
        <v>190.53132250580046</v>
      </c>
      <c r="BH271" s="17">
        <v>1521.505376344086</v>
      </c>
      <c r="BI271" s="19">
        <v>289.89443155452432</v>
      </c>
      <c r="BJ271" s="41">
        <v>119.77235772357723</v>
      </c>
      <c r="BK271" s="17">
        <v>1387.9310344827588</v>
      </c>
      <c r="BL271" s="19">
        <v>166.23577235772359</v>
      </c>
      <c r="BM271" s="41">
        <v>284.25915492957745</v>
      </c>
      <c r="BN271" s="17">
        <v>1283.0882352941178</v>
      </c>
      <c r="BO271" s="19">
        <v>364.72957746478875</v>
      </c>
      <c r="BP271" s="41">
        <v>248.63048780487804</v>
      </c>
      <c r="BQ271" s="17">
        <v>1292.1810699588477</v>
      </c>
      <c r="BR271" s="19">
        <v>321.27560975609754</v>
      </c>
      <c r="BS271" s="41">
        <v>370.12609117361785</v>
      </c>
      <c r="BT271" s="17">
        <v>1230.5555555555554</v>
      </c>
      <c r="BU271" s="19">
        <v>455.46071774975752</v>
      </c>
      <c r="BV271" s="41">
        <v>766.69836065573782</v>
      </c>
      <c r="BW271" s="17">
        <v>1163.5883905013193</v>
      </c>
      <c r="BX271" s="19">
        <v>892.12131147541004</v>
      </c>
      <c r="BY271" s="41">
        <v>727.03253552730007</v>
      </c>
      <c r="BZ271" s="17">
        <v>1374.8251748251746</v>
      </c>
      <c r="CA271" s="19">
        <v>999.54263275991036</v>
      </c>
      <c r="CB271" s="41">
        <v>865.41947426878949</v>
      </c>
      <c r="CC271" s="17">
        <v>1630.0236406619388</v>
      </c>
      <c r="CD271" s="19">
        <v>1410.6542021473533</v>
      </c>
      <c r="CE271" s="41">
        <v>1489.9791044776121</v>
      </c>
      <c r="CF271" s="17">
        <v>1468.1007624504896</v>
      </c>
      <c r="CG271" s="19">
        <v>2187.4394593188799</v>
      </c>
      <c r="CH271" s="41">
        <v>2382.1317244846659</v>
      </c>
      <c r="CI271" s="17">
        <v>1311.5753135127543</v>
      </c>
      <c r="CJ271" s="19">
        <v>3124.3451633696536</v>
      </c>
      <c r="CK271" s="41">
        <v>2382.1317244846659</v>
      </c>
      <c r="CL271" s="17">
        <v>1311.5753135127543</v>
      </c>
      <c r="CM271" s="19">
        <v>3124.3451633696536</v>
      </c>
    </row>
    <row r="272" spans="1:91" ht="18" customHeight="1">
      <c r="B272" s="2"/>
      <c r="E272" s="50"/>
      <c r="F272" s="4"/>
      <c r="H272" s="22"/>
      <c r="J272" s="15"/>
      <c r="K272" s="22"/>
      <c r="M272" s="15"/>
      <c r="N272" s="22"/>
      <c r="P272" s="15"/>
      <c r="Q272" s="22"/>
      <c r="S272" s="15"/>
      <c r="T272" s="22"/>
      <c r="V272" s="15"/>
      <c r="W272" s="22"/>
      <c r="Y272" s="15"/>
      <c r="Z272" s="22"/>
      <c r="AB272" s="15"/>
      <c r="AC272" s="22"/>
      <c r="AE272" s="15"/>
      <c r="AF272" s="22"/>
      <c r="AH272" s="15"/>
      <c r="AI272" s="22"/>
      <c r="AK272" s="15"/>
      <c r="AL272" s="22"/>
      <c r="AN272" s="15"/>
      <c r="AO272" s="22"/>
      <c r="AQ272" s="15"/>
      <c r="AR272" s="22"/>
      <c r="AT272" s="15"/>
      <c r="AU272" s="22"/>
      <c r="AW272" s="15"/>
      <c r="AX272" s="22"/>
      <c r="AZ272" s="15"/>
      <c r="BA272" s="22"/>
      <c r="BC272" s="15"/>
      <c r="BD272" s="22"/>
      <c r="BF272" s="15"/>
      <c r="BG272" s="22"/>
      <c r="BI272" s="15"/>
      <c r="BJ272" s="22"/>
      <c r="BL272" s="15"/>
      <c r="BM272" s="22"/>
      <c r="BO272" s="15"/>
      <c r="BP272" s="22"/>
      <c r="BR272" s="15"/>
      <c r="BS272" s="22"/>
      <c r="BU272" s="15"/>
      <c r="BV272" s="22"/>
      <c r="BX272" s="15"/>
      <c r="BY272" s="22"/>
      <c r="CA272" s="15"/>
      <c r="CB272" s="22"/>
      <c r="CD272" s="15"/>
      <c r="CE272" s="22"/>
      <c r="CG272" s="15"/>
      <c r="CH272" s="22"/>
      <c r="CJ272" s="15"/>
      <c r="CK272" s="22"/>
      <c r="CM272" s="15"/>
    </row>
    <row r="273" spans="2:91" ht="18" customHeight="1">
      <c r="B273" s="45" t="s">
        <v>232</v>
      </c>
      <c r="C273" s="46"/>
      <c r="D273" s="46"/>
      <c r="E273" s="46"/>
      <c r="F273" s="46"/>
      <c r="G273" s="46"/>
      <c r="H273" s="22"/>
      <c r="J273" s="44">
        <f t="shared" ref="J273" si="190">SUM(J269:J271)</f>
        <v>4485</v>
      </c>
      <c r="K273" s="22"/>
      <c r="M273" s="44">
        <f t="shared" ref="M273" si="191">SUM(M269:M271)</f>
        <v>1444.5727482678985</v>
      </c>
      <c r="N273" s="22"/>
      <c r="P273" s="44">
        <f t="shared" ref="P273" si="192">SUM(P269:P271)</f>
        <v>1502.4193548387098</v>
      </c>
      <c r="Q273" s="22"/>
      <c r="S273" s="44">
        <f t="shared" ref="S273" si="193">SUM(S269:S271)</f>
        <v>1602.5050916496948</v>
      </c>
      <c r="T273" s="22"/>
      <c r="V273" s="44">
        <f t="shared" ref="V273" si="194">SUM(V269:V271)</f>
        <v>1177.3190255220416</v>
      </c>
      <c r="W273" s="22"/>
      <c r="Y273" s="44">
        <f t="shared" ref="Y273" si="195">SUM(Y269:Y271)</f>
        <v>648.81707317073165</v>
      </c>
      <c r="Z273" s="22"/>
      <c r="AB273" s="44">
        <f t="shared" ref="AB273" si="196">SUM(AB269:AB271)</f>
        <v>1259.4929577464791</v>
      </c>
      <c r="AC273" s="22"/>
      <c r="AE273" s="44">
        <f t="shared" ref="AE273" si="197">SUM(AE269:AE271)</f>
        <v>902</v>
      </c>
      <c r="AF273" s="22"/>
      <c r="AH273" s="44">
        <f t="shared" ref="AH273" si="198">SUM(AH269:AH271)</f>
        <v>1151.649805447471</v>
      </c>
      <c r="AI273" s="22"/>
      <c r="AK273" s="44">
        <f t="shared" ref="AK273" si="199">SUM(AK269:AK271)</f>
        <v>2024.0737514518</v>
      </c>
      <c r="AL273" s="22"/>
      <c r="AN273" s="44">
        <f t="shared" ref="AN273" si="200">SUM(AN269:AN271)</f>
        <v>2636.463615903976</v>
      </c>
      <c r="AO273" s="22"/>
      <c r="AQ273" s="44">
        <f t="shared" ref="AQ273" si="201">SUM(AQ269:AQ271)</f>
        <v>3597.9517639837604</v>
      </c>
      <c r="AR273" s="22"/>
      <c r="AT273" s="44">
        <f t="shared" ref="AT273" si="202">SUM(AT269:AT271)</f>
        <v>3759.7679293017982</v>
      </c>
      <c r="AU273" s="22"/>
      <c r="AW273" s="44">
        <v>4485</v>
      </c>
      <c r="AX273" s="22"/>
      <c r="AZ273" s="44">
        <v>1481.1685912240184</v>
      </c>
      <c r="BA273" s="22"/>
      <c r="BC273" s="44">
        <v>1553.2258064516129</v>
      </c>
      <c r="BD273" s="22"/>
      <c r="BF273" s="44">
        <v>1662.6782077393079</v>
      </c>
      <c r="BG273" s="22"/>
      <c r="BI273" s="44">
        <v>1166.7482598607889</v>
      </c>
      <c r="BJ273" s="22"/>
      <c r="BL273" s="44">
        <v>661.84552845528447</v>
      </c>
      <c r="BM273" s="22"/>
      <c r="BO273" s="44">
        <v>1269.7605633802816</v>
      </c>
      <c r="BP273" s="22"/>
      <c r="BR273" s="44">
        <v>922.89999999999986</v>
      </c>
      <c r="BS273" s="22"/>
      <c r="BU273" s="44">
        <v>1167.9534432589719</v>
      </c>
      <c r="BV273" s="22"/>
      <c r="BX273" s="44">
        <v>2075.5475409836067</v>
      </c>
      <c r="BY273" s="22"/>
      <c r="CA273" s="44">
        <v>3238.5994764397906</v>
      </c>
      <c r="CB273" s="72">
        <v>2763.0000000000005</v>
      </c>
      <c r="CC273" s="17">
        <v>1550.1666049611254</v>
      </c>
      <c r="CD273" s="44">
        <v>4283.11032950759</v>
      </c>
      <c r="CE273" s="22"/>
      <c r="CG273" s="44">
        <v>5939.3685240240311</v>
      </c>
      <c r="CH273" s="22"/>
      <c r="CJ273" s="44">
        <v>7121.1424750707683</v>
      </c>
      <c r="CK273" s="22"/>
      <c r="CM273" s="44">
        <v>7727.486848512066</v>
      </c>
    </row>
    <row r="274" spans="2:91" ht="18" customHeight="1">
      <c r="B274" s="2"/>
      <c r="E274" s="50"/>
      <c r="F274" s="4"/>
      <c r="H274" s="42"/>
      <c r="I274" s="17"/>
      <c r="J274" s="15"/>
      <c r="K274" s="42"/>
      <c r="L274" s="17"/>
      <c r="M274" s="15"/>
      <c r="N274" s="42"/>
      <c r="O274" s="17"/>
      <c r="P274" s="15"/>
      <c r="Q274" s="42"/>
      <c r="R274" s="17"/>
      <c r="S274" s="15"/>
      <c r="T274" s="42"/>
      <c r="U274" s="17"/>
      <c r="V274" s="15"/>
      <c r="W274" s="42"/>
      <c r="X274" s="17"/>
      <c r="Y274" s="15"/>
      <c r="Z274" s="42"/>
      <c r="AA274" s="17"/>
      <c r="AB274" s="15"/>
      <c r="AC274" s="42"/>
      <c r="AD274" s="17"/>
      <c r="AE274" s="15"/>
      <c r="AF274" s="42"/>
      <c r="AG274" s="17"/>
      <c r="AH274" s="15"/>
      <c r="AI274" s="42"/>
      <c r="AJ274" s="17"/>
      <c r="AK274" s="15"/>
      <c r="AL274" s="42"/>
      <c r="AM274" s="17"/>
      <c r="AN274" s="15"/>
      <c r="AO274" s="42"/>
      <c r="AP274" s="17"/>
      <c r="AQ274" s="15"/>
      <c r="AR274" s="42"/>
      <c r="AS274" s="17"/>
      <c r="AT274" s="15"/>
      <c r="AU274" s="42"/>
      <c r="AV274" s="17"/>
      <c r="AW274" s="15"/>
      <c r="AX274" s="42"/>
      <c r="AY274" s="17"/>
      <c r="AZ274" s="15"/>
      <c r="BA274" s="42"/>
      <c r="BB274" s="17"/>
      <c r="BC274" s="15"/>
      <c r="BD274" s="42"/>
      <c r="BE274" s="17"/>
      <c r="BF274" s="15"/>
      <c r="BG274" s="42"/>
      <c r="BH274" s="17"/>
      <c r="BI274" s="15"/>
      <c r="BJ274" s="42"/>
      <c r="BK274" s="17"/>
      <c r="BL274" s="15"/>
      <c r="BM274" s="42"/>
      <c r="BN274" s="17"/>
      <c r="BO274" s="15"/>
      <c r="BP274" s="42"/>
      <c r="BQ274" s="17"/>
      <c r="BR274" s="15"/>
      <c r="BS274" s="42"/>
      <c r="BT274" s="17"/>
      <c r="BU274" s="15"/>
      <c r="BV274" s="42"/>
      <c r="BW274" s="17"/>
      <c r="BX274" s="15"/>
      <c r="BY274" s="42"/>
      <c r="BZ274" s="17"/>
      <c r="CA274" s="15"/>
      <c r="CB274" s="42"/>
      <c r="CC274" s="17"/>
      <c r="CD274" s="15"/>
      <c r="CE274" s="42"/>
      <c r="CF274" s="17"/>
      <c r="CG274" s="15"/>
      <c r="CH274" s="42"/>
      <c r="CI274" s="17"/>
      <c r="CJ274" s="15"/>
      <c r="CK274" s="42"/>
      <c r="CL274" s="17"/>
      <c r="CM274" s="15"/>
    </row>
    <row r="275" spans="2:91" ht="18" customHeight="1">
      <c r="B275" s="25" t="s">
        <v>236</v>
      </c>
      <c r="H275" s="22"/>
      <c r="J275" s="10"/>
      <c r="K275" s="22"/>
      <c r="M275" s="10"/>
      <c r="N275" s="22"/>
      <c r="P275" s="10"/>
      <c r="Q275" s="22"/>
      <c r="S275" s="10"/>
      <c r="T275" s="22"/>
      <c r="V275" s="10"/>
      <c r="W275" s="22"/>
      <c r="Y275" s="10"/>
      <c r="Z275" s="22"/>
      <c r="AB275" s="10"/>
      <c r="AC275" s="22"/>
      <c r="AE275" s="10"/>
      <c r="AF275" s="22"/>
      <c r="AH275" s="10"/>
      <c r="AI275" s="22"/>
      <c r="AK275" s="10"/>
      <c r="AL275" s="22"/>
      <c r="AN275" s="10"/>
      <c r="AO275" s="22"/>
      <c r="AQ275" s="10"/>
      <c r="AR275" s="22"/>
      <c r="AT275" s="10"/>
      <c r="AU275" s="22"/>
      <c r="AW275" s="10"/>
      <c r="AX275" s="22"/>
      <c r="AZ275" s="10"/>
      <c r="BA275" s="22"/>
      <c r="BC275" s="10"/>
      <c r="BD275" s="22"/>
      <c r="BF275" s="10"/>
      <c r="BG275" s="22"/>
      <c r="BI275" s="10"/>
      <c r="BJ275" s="22"/>
      <c r="BL275" s="10"/>
      <c r="BM275" s="22"/>
      <c r="BO275" s="10"/>
      <c r="BP275" s="22"/>
      <c r="BR275" s="10"/>
      <c r="BS275" s="22"/>
      <c r="BU275" s="10"/>
      <c r="BV275" s="22"/>
      <c r="BX275" s="10"/>
      <c r="BY275" s="22"/>
      <c r="CA275" s="10"/>
      <c r="CB275" s="22"/>
      <c r="CD275" s="10"/>
      <c r="CE275" s="22"/>
      <c r="CG275" s="10"/>
      <c r="CH275" s="22"/>
      <c r="CJ275" s="10"/>
      <c r="CK275" s="22"/>
      <c r="CM275" s="10"/>
    </row>
    <row r="276" spans="2:91" ht="18" customHeight="1">
      <c r="B276" s="2" t="s">
        <v>236</v>
      </c>
      <c r="C276" s="1">
        <v>14</v>
      </c>
      <c r="D276" s="1" t="s">
        <v>8</v>
      </c>
      <c r="E276" s="30" t="s">
        <v>11</v>
      </c>
      <c r="F276" s="4" t="s">
        <v>228</v>
      </c>
      <c r="G276" s="1" t="s">
        <v>237</v>
      </c>
      <c r="H276" s="22"/>
      <c r="J276" s="19">
        <v>623</v>
      </c>
      <c r="K276" s="22"/>
      <c r="M276" s="19">
        <v>1174</v>
      </c>
      <c r="N276" s="22"/>
      <c r="P276" s="19">
        <v>822</v>
      </c>
      <c r="Q276" s="22"/>
      <c r="S276" s="19">
        <v>826</v>
      </c>
      <c r="T276" s="22"/>
      <c r="V276" s="19">
        <v>878</v>
      </c>
      <c r="W276" s="22"/>
      <c r="Y276" s="19">
        <v>821</v>
      </c>
      <c r="Z276" s="22"/>
      <c r="AB276" s="19">
        <v>738</v>
      </c>
      <c r="AC276" s="22"/>
      <c r="AE276" s="19">
        <v>527</v>
      </c>
      <c r="AF276" s="22"/>
      <c r="AH276" s="19">
        <v>722</v>
      </c>
      <c r="AI276" s="22"/>
      <c r="AK276" s="19">
        <v>658</v>
      </c>
      <c r="AL276" s="22"/>
      <c r="AN276" s="19">
        <v>675</v>
      </c>
      <c r="AO276" s="22"/>
      <c r="AQ276" s="19">
        <v>704</v>
      </c>
      <c r="AR276" s="22"/>
      <c r="AT276" s="21">
        <v>704</v>
      </c>
      <c r="AU276" s="22"/>
      <c r="AW276" s="19">
        <v>623</v>
      </c>
      <c r="AX276" s="22"/>
      <c r="AZ276" s="19">
        <v>1174</v>
      </c>
      <c r="BA276" s="22"/>
      <c r="BC276" s="19">
        <v>822</v>
      </c>
      <c r="BD276" s="22"/>
      <c r="BF276" s="19">
        <v>826</v>
      </c>
      <c r="BG276" s="22"/>
      <c r="BI276" s="19">
        <v>878</v>
      </c>
      <c r="BJ276" s="22"/>
      <c r="BL276" s="19">
        <v>821</v>
      </c>
      <c r="BM276" s="22"/>
      <c r="BO276" s="19">
        <v>738</v>
      </c>
      <c r="BP276" s="22"/>
      <c r="BR276" s="19">
        <v>527</v>
      </c>
      <c r="BS276" s="22"/>
      <c r="BU276" s="19">
        <v>722</v>
      </c>
      <c r="BV276" s="22"/>
      <c r="BX276" s="19">
        <v>658</v>
      </c>
      <c r="BY276" s="22"/>
      <c r="CA276" s="19">
        <v>675</v>
      </c>
      <c r="CB276" s="22"/>
      <c r="CD276" s="19">
        <v>771</v>
      </c>
      <c r="CE276" s="22"/>
      <c r="CG276" s="19">
        <v>803</v>
      </c>
      <c r="CH276" s="22"/>
      <c r="CJ276" s="21">
        <v>803</v>
      </c>
      <c r="CK276" s="22"/>
      <c r="CM276" s="21">
        <v>803</v>
      </c>
    </row>
    <row r="277" spans="2:91" ht="18" customHeight="1">
      <c r="B277" s="2"/>
      <c r="E277" s="50"/>
      <c r="F277" s="4"/>
      <c r="H277" s="22"/>
      <c r="J277" s="15"/>
      <c r="K277" s="22"/>
      <c r="M277" s="15"/>
      <c r="N277" s="22"/>
      <c r="P277" s="15"/>
      <c r="Q277" s="22"/>
      <c r="S277" s="15"/>
      <c r="T277" s="22"/>
      <c r="V277" s="15"/>
      <c r="W277" s="22"/>
      <c r="Y277" s="15"/>
      <c r="Z277" s="22"/>
      <c r="AB277" s="15"/>
      <c r="AC277" s="22"/>
      <c r="AE277" s="15"/>
      <c r="AF277" s="22"/>
      <c r="AH277" s="15"/>
      <c r="AI277" s="22"/>
      <c r="AK277" s="15"/>
      <c r="AL277" s="22"/>
      <c r="AN277" s="15"/>
      <c r="AO277" s="22"/>
      <c r="AQ277" s="15"/>
      <c r="AR277" s="22"/>
      <c r="AT277" s="15"/>
      <c r="AU277" s="22"/>
      <c r="AW277" s="15"/>
      <c r="AX277" s="22"/>
      <c r="AZ277" s="15"/>
      <c r="BA277" s="22"/>
      <c r="BC277" s="15"/>
      <c r="BD277" s="22"/>
      <c r="BF277" s="15"/>
      <c r="BG277" s="22"/>
      <c r="BI277" s="15"/>
      <c r="BJ277" s="22"/>
      <c r="BL277" s="15"/>
      <c r="BM277" s="22"/>
      <c r="BO277" s="15"/>
      <c r="BP277" s="22"/>
      <c r="BR277" s="15"/>
      <c r="BS277" s="22"/>
      <c r="BU277" s="15"/>
      <c r="BV277" s="22"/>
      <c r="BX277" s="15"/>
      <c r="BY277" s="22"/>
      <c r="CA277" s="15"/>
      <c r="CB277" s="22"/>
      <c r="CD277" s="15"/>
      <c r="CE277" s="22"/>
      <c r="CG277" s="15"/>
      <c r="CH277" s="22"/>
      <c r="CJ277" s="15"/>
      <c r="CK277" s="22"/>
      <c r="CM277" s="15"/>
    </row>
    <row r="278" spans="2:91" ht="18" customHeight="1">
      <c r="B278" s="25" t="s">
        <v>238</v>
      </c>
      <c r="H278" s="22"/>
      <c r="J278" s="10"/>
      <c r="K278" s="22"/>
      <c r="M278" s="10"/>
      <c r="N278" s="22"/>
      <c r="P278" s="10"/>
      <c r="Q278" s="22"/>
      <c r="S278" s="10"/>
      <c r="T278" s="22"/>
      <c r="V278" s="10"/>
      <c r="W278" s="22"/>
      <c r="Y278" s="10"/>
      <c r="Z278" s="22"/>
      <c r="AB278" s="10"/>
      <c r="AC278" s="22"/>
      <c r="AE278" s="10"/>
      <c r="AF278" s="22"/>
      <c r="AH278" s="10"/>
      <c r="AI278" s="22"/>
      <c r="AK278" s="10"/>
      <c r="AL278" s="22"/>
      <c r="AN278" s="10"/>
      <c r="AO278" s="22"/>
      <c r="AQ278" s="10"/>
      <c r="AR278" s="22"/>
      <c r="AT278" s="10"/>
      <c r="AU278" s="22"/>
      <c r="AW278" s="10"/>
      <c r="AX278" s="22"/>
      <c r="AZ278" s="10"/>
      <c r="BA278" s="22"/>
      <c r="BC278" s="10"/>
      <c r="BD278" s="22"/>
      <c r="BF278" s="10"/>
      <c r="BG278" s="22"/>
      <c r="BI278" s="10"/>
      <c r="BJ278" s="22"/>
      <c r="BL278" s="10"/>
      <c r="BM278" s="22"/>
      <c r="BO278" s="10"/>
      <c r="BP278" s="22"/>
      <c r="BR278" s="10"/>
      <c r="BS278" s="22"/>
      <c r="BU278" s="10"/>
      <c r="BV278" s="22"/>
      <c r="BX278" s="10"/>
      <c r="BY278" s="22"/>
      <c r="CA278" s="10"/>
      <c r="CB278" s="22"/>
      <c r="CD278" s="10"/>
      <c r="CE278" s="22"/>
      <c r="CG278" s="10"/>
      <c r="CH278" s="22"/>
      <c r="CJ278" s="10"/>
      <c r="CK278" s="22"/>
      <c r="CM278" s="10"/>
    </row>
    <row r="279" spans="2:91" ht="18" customHeight="1">
      <c r="B279" s="2" t="s">
        <v>239</v>
      </c>
      <c r="C279" s="1">
        <v>14</v>
      </c>
      <c r="D279" s="1" t="s">
        <v>8</v>
      </c>
      <c r="E279" s="30" t="s">
        <v>11</v>
      </c>
      <c r="F279" s="4" t="s">
        <v>80</v>
      </c>
      <c r="G279" s="1" t="s">
        <v>6</v>
      </c>
      <c r="H279" s="22"/>
      <c r="J279" s="19">
        <v>130.87561862499999</v>
      </c>
      <c r="K279" s="22"/>
      <c r="M279" s="19">
        <v>151.23061224999998</v>
      </c>
      <c r="N279" s="22"/>
      <c r="P279" s="19">
        <v>149.10261862499996</v>
      </c>
      <c r="Q279" s="22"/>
      <c r="S279" s="19">
        <v>177.043375</v>
      </c>
      <c r="T279" s="22"/>
      <c r="V279" s="19">
        <v>140.38225</v>
      </c>
      <c r="W279" s="22"/>
      <c r="Y279" s="19">
        <v>113.72999999999999</v>
      </c>
      <c r="Z279" s="22"/>
      <c r="AB279" s="19">
        <v>119.4</v>
      </c>
      <c r="AC279" s="22"/>
      <c r="AE279" s="19">
        <v>234.26999999999998</v>
      </c>
      <c r="AF279" s="22"/>
      <c r="AH279" s="19">
        <v>245.88</v>
      </c>
      <c r="AI279" s="22"/>
      <c r="AK279" s="19">
        <v>139.3746942880129</v>
      </c>
      <c r="AL279" s="22"/>
      <c r="AN279" s="19">
        <v>167.86742336145758</v>
      </c>
      <c r="AO279" s="22"/>
      <c r="AQ279" s="19">
        <v>209.18663136995369</v>
      </c>
      <c r="AR279" s="22"/>
      <c r="AT279" s="19">
        <v>269.83520847121116</v>
      </c>
      <c r="AU279" s="22"/>
      <c r="AW279" s="19">
        <v>137.47874999999999</v>
      </c>
      <c r="AX279" s="22"/>
      <c r="AZ279" s="19">
        <v>170.73750000000001</v>
      </c>
      <c r="BA279" s="22"/>
      <c r="BC279" s="19">
        <v>172.38874999999996</v>
      </c>
      <c r="BD279" s="22"/>
      <c r="BF279" s="19">
        <v>189.55250000000001</v>
      </c>
      <c r="BG279" s="22"/>
      <c r="BI279" s="19">
        <v>142.9</v>
      </c>
      <c r="BJ279" s="22"/>
      <c r="BL279" s="19">
        <v>113.72999999999999</v>
      </c>
      <c r="BM279" s="22"/>
      <c r="BO279" s="19">
        <v>119.4</v>
      </c>
      <c r="BP279" s="22"/>
      <c r="BR279" s="19">
        <v>234.26999999999998</v>
      </c>
      <c r="BS279" s="22"/>
      <c r="BU279" s="19">
        <v>245.88</v>
      </c>
      <c r="BV279" s="22"/>
      <c r="BX279" s="19">
        <v>141.53858361113268</v>
      </c>
      <c r="BY279" s="22"/>
      <c r="CA279" s="19">
        <v>112.75373914644547</v>
      </c>
      <c r="CB279" s="22"/>
      <c r="CD279" s="19">
        <v>94.743273714927355</v>
      </c>
      <c r="CE279" s="22"/>
      <c r="CG279" s="19">
        <v>126.72150286470296</v>
      </c>
      <c r="CH279" s="22"/>
      <c r="CJ279" s="19">
        <v>219.47811734980075</v>
      </c>
      <c r="CK279" s="22"/>
      <c r="CM279" s="19">
        <v>167.47974590097974</v>
      </c>
    </row>
    <row r="280" spans="2:91" ht="18" customHeight="1">
      <c r="B280" s="2"/>
      <c r="E280" s="50"/>
      <c r="F280" s="4"/>
      <c r="H280" s="22"/>
      <c r="J280" s="15"/>
      <c r="K280" s="22"/>
      <c r="M280" s="15"/>
      <c r="N280" s="22"/>
      <c r="P280" s="15"/>
      <c r="Q280" s="22"/>
      <c r="S280" s="15"/>
      <c r="T280" s="22"/>
      <c r="V280" s="15"/>
      <c r="W280" s="22"/>
      <c r="Y280" s="15"/>
      <c r="Z280" s="22"/>
      <c r="AB280" s="15"/>
      <c r="AC280" s="22"/>
      <c r="AE280" s="15"/>
      <c r="AF280" s="22"/>
      <c r="AH280" s="15"/>
      <c r="AI280" s="22"/>
      <c r="AK280" s="15"/>
      <c r="AL280" s="22"/>
      <c r="AN280" s="15"/>
      <c r="AO280" s="22"/>
      <c r="AQ280" s="15"/>
      <c r="AR280" s="22"/>
      <c r="AT280" s="15"/>
      <c r="AU280" s="22"/>
      <c r="AW280" s="15"/>
      <c r="AX280" s="22"/>
      <c r="AZ280" s="15"/>
      <c r="BA280" s="22"/>
      <c r="BC280" s="15"/>
      <c r="BD280" s="22"/>
      <c r="BF280" s="15"/>
      <c r="BG280" s="22"/>
      <c r="BI280" s="15"/>
      <c r="BJ280" s="22"/>
      <c r="BL280" s="15"/>
      <c r="BM280" s="22"/>
      <c r="BO280" s="15"/>
      <c r="BP280" s="22"/>
      <c r="BR280" s="15"/>
      <c r="BS280" s="22"/>
      <c r="BU280" s="15"/>
      <c r="BV280" s="22"/>
      <c r="BX280" s="15"/>
      <c r="BY280" s="22"/>
      <c r="CA280" s="15"/>
      <c r="CB280" s="22"/>
      <c r="CD280" s="15"/>
      <c r="CE280" s="22"/>
      <c r="CG280" s="15"/>
      <c r="CH280" s="22"/>
      <c r="CJ280" s="15"/>
      <c r="CK280" s="22"/>
      <c r="CM280" s="15"/>
    </row>
    <row r="281" spans="2:91" ht="18" customHeight="1">
      <c r="B281" s="25" t="s">
        <v>240</v>
      </c>
      <c r="H281" s="22"/>
      <c r="J281" s="10"/>
      <c r="K281" s="22"/>
      <c r="M281" s="10"/>
      <c r="N281" s="22"/>
      <c r="P281" s="10"/>
      <c r="Q281" s="22"/>
      <c r="S281" s="10"/>
      <c r="T281" s="22"/>
      <c r="V281" s="10"/>
      <c r="W281" s="22"/>
      <c r="Y281" s="10"/>
      <c r="Z281" s="22"/>
      <c r="AB281" s="10"/>
      <c r="AC281" s="22"/>
      <c r="AE281" s="10"/>
      <c r="AF281" s="22"/>
      <c r="AH281" s="10"/>
      <c r="AI281" s="22"/>
      <c r="AK281" s="10"/>
      <c r="AL281" s="22"/>
      <c r="AN281" s="10"/>
      <c r="AO281" s="22"/>
      <c r="AQ281" s="10"/>
      <c r="AR281" s="22"/>
      <c r="AT281" s="10"/>
      <c r="AU281" s="22"/>
      <c r="AW281" s="10"/>
      <c r="AX281" s="22"/>
      <c r="AZ281" s="10"/>
      <c r="BA281" s="22"/>
      <c r="BC281" s="10"/>
      <c r="BD281" s="22"/>
      <c r="BF281" s="10"/>
      <c r="BG281" s="22"/>
      <c r="BI281" s="10"/>
      <c r="BJ281" s="22"/>
      <c r="BL281" s="10"/>
      <c r="BM281" s="22"/>
      <c r="BO281" s="10"/>
      <c r="BP281" s="22"/>
      <c r="BR281" s="10"/>
      <c r="BS281" s="22"/>
      <c r="BU281" s="10"/>
      <c r="BV281" s="22"/>
      <c r="BX281" s="10"/>
      <c r="BY281" s="22"/>
      <c r="CA281" s="10"/>
      <c r="CB281" s="22"/>
      <c r="CD281" s="10"/>
      <c r="CE281" s="22"/>
      <c r="CG281" s="10"/>
      <c r="CH281" s="22"/>
      <c r="CJ281" s="10"/>
      <c r="CK281" s="22"/>
      <c r="CM281" s="10"/>
    </row>
    <row r="282" spans="2:91" ht="18" customHeight="1">
      <c r="B282" s="2" t="s">
        <v>241</v>
      </c>
      <c r="C282" s="1">
        <v>14</v>
      </c>
      <c r="D282" s="1" t="s">
        <v>8</v>
      </c>
      <c r="E282" s="30" t="s">
        <v>11</v>
      </c>
      <c r="F282" s="4" t="s">
        <v>80</v>
      </c>
      <c r="G282" s="1" t="s">
        <v>6</v>
      </c>
      <c r="H282" s="22"/>
      <c r="J282" s="19">
        <v>171.54500000000002</v>
      </c>
      <c r="K282" s="22"/>
      <c r="M282" s="19">
        <v>194.52250000000004</v>
      </c>
      <c r="N282" s="22"/>
      <c r="P282" s="19">
        <v>128.77500000000001</v>
      </c>
      <c r="Q282" s="22"/>
      <c r="S282" s="19">
        <v>124.5</v>
      </c>
      <c r="T282" s="22"/>
      <c r="V282" s="19">
        <v>276.22500000000002</v>
      </c>
      <c r="W282" s="22"/>
      <c r="Y282" s="19">
        <v>318.53999999999996</v>
      </c>
      <c r="Z282" s="22"/>
      <c r="AB282" s="19">
        <v>172.0925</v>
      </c>
      <c r="AC282" s="22"/>
      <c r="AE282" s="19">
        <v>89.047499999999999</v>
      </c>
      <c r="AF282" s="22"/>
      <c r="AH282" s="19">
        <v>169.52250000000001</v>
      </c>
      <c r="AI282" s="22"/>
      <c r="AK282" s="19">
        <v>247.73250000000002</v>
      </c>
      <c r="AL282" s="22"/>
      <c r="AN282" s="19">
        <v>194.54000000000002</v>
      </c>
      <c r="AO282" s="22"/>
      <c r="AQ282" s="19">
        <v>162.86000000000001</v>
      </c>
      <c r="AR282" s="22"/>
      <c r="AT282" s="19">
        <v>144.5</v>
      </c>
      <c r="AU282" s="22"/>
      <c r="AW282" s="19">
        <v>171.54500000000002</v>
      </c>
      <c r="AX282" s="22"/>
      <c r="AZ282" s="19">
        <v>194.52250000000004</v>
      </c>
      <c r="BA282" s="22"/>
      <c r="BC282" s="19">
        <v>128.77500000000001</v>
      </c>
      <c r="BD282" s="22"/>
      <c r="BF282" s="19">
        <v>124.5</v>
      </c>
      <c r="BG282" s="22"/>
      <c r="BI282" s="19">
        <v>276.22500000000002</v>
      </c>
      <c r="BJ282" s="22"/>
      <c r="BL282" s="19">
        <v>318.53999999999996</v>
      </c>
      <c r="BM282" s="22"/>
      <c r="BO282" s="19">
        <v>172.0925</v>
      </c>
      <c r="BP282" s="22"/>
      <c r="BR282" s="19">
        <v>89.047499999999999</v>
      </c>
      <c r="BS282" s="22"/>
      <c r="BU282" s="19">
        <v>169.52250000000001</v>
      </c>
      <c r="BV282" s="22"/>
      <c r="BX282" s="19">
        <v>239.57250000000002</v>
      </c>
      <c r="BY282" s="22"/>
      <c r="CA282" s="19">
        <v>166.7</v>
      </c>
      <c r="CB282" s="22"/>
      <c r="CD282" s="19">
        <v>104.86</v>
      </c>
      <c r="CE282" s="22"/>
      <c r="CG282" s="19">
        <v>101.88</v>
      </c>
      <c r="CH282" s="22"/>
      <c r="CJ282" s="19">
        <v>67.5</v>
      </c>
      <c r="CK282" s="22"/>
      <c r="CM282" s="19">
        <v>22.5</v>
      </c>
    </row>
    <row r="283" spans="2:91" ht="18" customHeight="1">
      <c r="B283" s="2"/>
      <c r="E283" s="50"/>
      <c r="F283" s="4"/>
      <c r="H283" s="22"/>
      <c r="J283" s="15"/>
      <c r="K283" s="22"/>
      <c r="M283" s="15"/>
      <c r="N283" s="22"/>
      <c r="P283" s="15"/>
      <c r="Q283" s="22"/>
      <c r="S283" s="15"/>
      <c r="T283" s="22"/>
      <c r="V283" s="15"/>
      <c r="W283" s="22"/>
      <c r="Y283" s="15"/>
      <c r="Z283" s="22"/>
      <c r="AB283" s="15"/>
      <c r="AC283" s="22"/>
      <c r="AE283" s="15"/>
      <c r="AF283" s="22"/>
      <c r="AH283" s="15"/>
      <c r="AI283" s="22"/>
      <c r="AK283" s="15"/>
      <c r="AL283" s="22"/>
      <c r="AN283" s="15"/>
      <c r="AO283" s="22"/>
      <c r="AQ283" s="15"/>
      <c r="AR283" s="22"/>
      <c r="AT283" s="15"/>
      <c r="AU283" s="22"/>
      <c r="AW283" s="15"/>
      <c r="AX283" s="22"/>
      <c r="AZ283" s="15"/>
      <c r="BA283" s="22"/>
      <c r="BC283" s="15"/>
      <c r="BD283" s="22"/>
      <c r="BF283" s="15"/>
      <c r="BG283" s="22"/>
      <c r="BI283" s="15"/>
      <c r="BJ283" s="22"/>
      <c r="BL283" s="15"/>
      <c r="BM283" s="22"/>
      <c r="BO283" s="15"/>
      <c r="BP283" s="22"/>
      <c r="BR283" s="15"/>
      <c r="BS283" s="22"/>
      <c r="BU283" s="15"/>
      <c r="BV283" s="22"/>
      <c r="BX283" s="15"/>
      <c r="BY283" s="22"/>
      <c r="CA283" s="15"/>
      <c r="CB283" s="22"/>
      <c r="CD283" s="15"/>
      <c r="CE283" s="22"/>
      <c r="CG283" s="15"/>
      <c r="CH283" s="22"/>
      <c r="CJ283" s="15"/>
      <c r="CK283" s="22"/>
      <c r="CM283" s="15"/>
    </row>
    <row r="284" spans="2:91" ht="18" customHeight="1">
      <c r="B284" s="25" t="s">
        <v>242</v>
      </c>
      <c r="H284" s="22"/>
      <c r="J284" s="10"/>
      <c r="K284" s="22"/>
      <c r="M284" s="10"/>
      <c r="N284" s="22"/>
      <c r="P284" s="10"/>
      <c r="Q284" s="22"/>
      <c r="S284" s="10"/>
      <c r="T284" s="22"/>
      <c r="V284" s="10"/>
      <c r="W284" s="22"/>
      <c r="Y284" s="10"/>
      <c r="Z284" s="22"/>
      <c r="AB284" s="10"/>
      <c r="AC284" s="22"/>
      <c r="AE284" s="10"/>
      <c r="AF284" s="22"/>
      <c r="AH284" s="10"/>
      <c r="AI284" s="22"/>
      <c r="AK284" s="10"/>
      <c r="AL284" s="22"/>
      <c r="AN284" s="10"/>
      <c r="AO284" s="22"/>
      <c r="AQ284" s="10"/>
      <c r="AR284" s="22"/>
      <c r="AT284" s="10"/>
      <c r="AU284" s="22"/>
      <c r="AW284" s="10"/>
      <c r="AX284" s="22"/>
      <c r="AZ284" s="10"/>
      <c r="BA284" s="22"/>
      <c r="BC284" s="10"/>
      <c r="BD284" s="22"/>
      <c r="BF284" s="10"/>
      <c r="BG284" s="22"/>
      <c r="BI284" s="10"/>
      <c r="BJ284" s="22"/>
      <c r="BL284" s="10"/>
      <c r="BM284" s="22"/>
      <c r="BO284" s="10"/>
      <c r="BP284" s="22"/>
      <c r="BR284" s="10"/>
      <c r="BS284" s="22"/>
      <c r="BU284" s="10"/>
      <c r="BV284" s="22"/>
      <c r="BX284" s="10"/>
      <c r="BY284" s="22"/>
      <c r="CA284" s="10"/>
      <c r="CB284" s="22"/>
      <c r="CD284" s="10"/>
      <c r="CE284" s="22"/>
      <c r="CG284" s="10"/>
      <c r="CH284" s="22"/>
      <c r="CJ284" s="10"/>
      <c r="CK284" s="22"/>
      <c r="CM284" s="10"/>
    </row>
    <row r="285" spans="2:91" ht="18" customHeight="1">
      <c r="B285" s="2" t="s">
        <v>243</v>
      </c>
      <c r="C285" s="1">
        <v>14</v>
      </c>
      <c r="D285" s="1" t="s">
        <v>8</v>
      </c>
      <c r="E285" s="30" t="s">
        <v>11</v>
      </c>
      <c r="F285" s="4" t="s">
        <v>80</v>
      </c>
      <c r="G285" s="1" t="s">
        <v>6</v>
      </c>
      <c r="H285" s="22"/>
      <c r="J285" s="19">
        <v>0</v>
      </c>
      <c r="K285" s="22"/>
      <c r="M285" s="19">
        <v>0</v>
      </c>
      <c r="N285" s="22"/>
      <c r="P285" s="19">
        <v>2.2000000000000002</v>
      </c>
      <c r="Q285" s="22"/>
      <c r="S285" s="19">
        <v>2.2000000000000002</v>
      </c>
      <c r="T285" s="22"/>
      <c r="V285" s="19">
        <v>5.5</v>
      </c>
      <c r="W285" s="22"/>
      <c r="Y285" s="19">
        <v>5.5</v>
      </c>
      <c r="Z285" s="22"/>
      <c r="AB285" s="19">
        <v>32.266666666666666</v>
      </c>
      <c r="AC285" s="22"/>
      <c r="AE285" s="19">
        <v>35.599999999999994</v>
      </c>
      <c r="AF285" s="22"/>
      <c r="AH285" s="19">
        <v>35.599999999999994</v>
      </c>
      <c r="AI285" s="22"/>
      <c r="AK285" s="19">
        <v>20.833333333333332</v>
      </c>
      <c r="AL285" s="22"/>
      <c r="AN285" s="19">
        <v>0</v>
      </c>
      <c r="AO285" s="22"/>
      <c r="AQ285" s="19">
        <v>0</v>
      </c>
      <c r="AR285" s="22"/>
      <c r="AT285" s="19">
        <v>0</v>
      </c>
      <c r="AU285" s="22"/>
      <c r="AW285" s="19">
        <v>0</v>
      </c>
      <c r="AX285" s="22"/>
      <c r="AZ285" s="19">
        <v>0</v>
      </c>
      <c r="BA285" s="22"/>
      <c r="BC285" s="19">
        <v>2.2000000000000002</v>
      </c>
      <c r="BD285" s="22"/>
      <c r="BF285" s="19">
        <v>2.2000000000000002</v>
      </c>
      <c r="BG285" s="22"/>
      <c r="BI285" s="19">
        <v>5.5</v>
      </c>
      <c r="BJ285" s="22"/>
      <c r="BL285" s="19">
        <v>5.5</v>
      </c>
      <c r="BM285" s="22"/>
      <c r="BO285" s="19">
        <v>32.266666666666666</v>
      </c>
      <c r="BP285" s="22"/>
      <c r="BR285" s="19">
        <v>35.599999999999994</v>
      </c>
      <c r="BS285" s="22"/>
      <c r="BU285" s="19">
        <v>35.599999999999994</v>
      </c>
      <c r="BV285" s="22"/>
      <c r="BX285" s="19">
        <v>20.833333333333332</v>
      </c>
      <c r="BY285" s="22"/>
      <c r="CA285" s="19">
        <v>0</v>
      </c>
      <c r="CB285" s="22"/>
      <c r="CD285" s="19">
        <v>0</v>
      </c>
      <c r="CE285" s="22"/>
      <c r="CG285" s="19">
        <v>0</v>
      </c>
      <c r="CH285" s="22"/>
      <c r="CJ285" s="19">
        <v>0</v>
      </c>
      <c r="CK285" s="22"/>
      <c r="CM285" s="19">
        <v>0</v>
      </c>
    </row>
    <row r="286" spans="2:91" ht="18" customHeight="1">
      <c r="B286" s="2"/>
      <c r="E286" s="50"/>
      <c r="F286" s="4"/>
      <c r="H286" s="22"/>
      <c r="J286" s="15"/>
      <c r="K286" s="22"/>
      <c r="M286" s="15"/>
      <c r="N286" s="22"/>
      <c r="P286" s="15"/>
      <c r="Q286" s="22"/>
      <c r="S286" s="15"/>
      <c r="T286" s="22"/>
      <c r="V286" s="15"/>
      <c r="W286" s="22"/>
      <c r="Y286" s="15"/>
      <c r="Z286" s="22"/>
      <c r="AB286" s="15"/>
      <c r="AC286" s="22"/>
      <c r="AE286" s="15"/>
      <c r="AF286" s="22"/>
      <c r="AH286" s="15"/>
      <c r="AI286" s="22"/>
      <c r="AK286" s="15"/>
      <c r="AL286" s="22"/>
      <c r="AN286" s="15"/>
      <c r="AO286" s="22"/>
      <c r="AQ286" s="15"/>
      <c r="AR286" s="22"/>
      <c r="AT286" s="15"/>
      <c r="AU286" s="22"/>
      <c r="AW286" s="15"/>
      <c r="AX286" s="22"/>
      <c r="AZ286" s="15"/>
      <c r="BA286" s="22"/>
      <c r="BC286" s="15"/>
      <c r="BD286" s="22"/>
      <c r="BF286" s="15"/>
      <c r="BG286" s="22"/>
      <c r="BI286" s="15"/>
      <c r="BJ286" s="22"/>
      <c r="BL286" s="15"/>
      <c r="BM286" s="22"/>
      <c r="BO286" s="15"/>
      <c r="BP286" s="22"/>
      <c r="BR286" s="15"/>
      <c r="BS286" s="22"/>
      <c r="BU286" s="15"/>
      <c r="BV286" s="22"/>
      <c r="BX286" s="15"/>
      <c r="BY286" s="22"/>
      <c r="CA286" s="15"/>
      <c r="CB286" s="22"/>
      <c r="CD286" s="15"/>
      <c r="CE286" s="22"/>
      <c r="CG286" s="15"/>
      <c r="CH286" s="22"/>
      <c r="CJ286" s="15"/>
      <c r="CK286" s="22"/>
      <c r="CM286" s="15"/>
    </row>
    <row r="287" spans="2:91" ht="18" customHeight="1">
      <c r="B287" s="25" t="s">
        <v>244</v>
      </c>
      <c r="H287" s="22"/>
      <c r="J287" s="10"/>
      <c r="K287" s="22"/>
      <c r="M287" s="10"/>
      <c r="N287" s="22"/>
      <c r="P287" s="10"/>
      <c r="Q287" s="22"/>
      <c r="S287" s="10"/>
      <c r="T287" s="22"/>
      <c r="V287" s="10"/>
      <c r="W287" s="22"/>
      <c r="Y287" s="10"/>
      <c r="Z287" s="22"/>
      <c r="AB287" s="10"/>
      <c r="AC287" s="22"/>
      <c r="AE287" s="10"/>
      <c r="AF287" s="22"/>
      <c r="AH287" s="10"/>
      <c r="AI287" s="22"/>
      <c r="AK287" s="10"/>
      <c r="AL287" s="22"/>
      <c r="AN287" s="10"/>
      <c r="AO287" s="22"/>
      <c r="AQ287" s="10"/>
      <c r="AR287" s="22"/>
      <c r="AT287" s="10"/>
      <c r="AU287" s="22"/>
      <c r="AW287" s="10"/>
      <c r="AX287" s="22"/>
      <c r="AZ287" s="10"/>
      <c r="BA287" s="22"/>
      <c r="BC287" s="10"/>
      <c r="BD287" s="22"/>
      <c r="BF287" s="10"/>
      <c r="BG287" s="22"/>
      <c r="BI287" s="10"/>
      <c r="BJ287" s="22"/>
      <c r="BL287" s="10"/>
      <c r="BM287" s="22"/>
      <c r="BO287" s="10"/>
      <c r="BP287" s="22"/>
      <c r="BR287" s="10"/>
      <c r="BS287" s="22"/>
      <c r="BU287" s="10"/>
      <c r="BV287" s="22"/>
      <c r="BX287" s="10"/>
      <c r="BY287" s="22"/>
      <c r="CA287" s="10"/>
      <c r="CB287" s="22"/>
      <c r="CD287" s="10"/>
      <c r="CE287" s="22"/>
      <c r="CG287" s="10"/>
      <c r="CH287" s="22"/>
      <c r="CJ287" s="10"/>
      <c r="CK287" s="22"/>
      <c r="CM287" s="10"/>
    </row>
    <row r="288" spans="2:91" ht="18" customHeight="1">
      <c r="B288" s="2" t="s">
        <v>245</v>
      </c>
      <c r="C288" s="1">
        <v>14</v>
      </c>
      <c r="D288" s="1" t="s">
        <v>8</v>
      </c>
      <c r="E288" s="30" t="s">
        <v>11</v>
      </c>
      <c r="F288" s="4" t="s">
        <v>80</v>
      </c>
      <c r="G288" s="1" t="s">
        <v>6</v>
      </c>
      <c r="H288" s="22"/>
      <c r="J288" s="19">
        <v>13.1</v>
      </c>
      <c r="K288" s="22"/>
      <c r="M288" s="19">
        <v>20.3</v>
      </c>
      <c r="N288" s="22"/>
      <c r="P288" s="19">
        <v>10.1</v>
      </c>
      <c r="Q288" s="22"/>
      <c r="S288" s="19">
        <v>0</v>
      </c>
      <c r="T288" s="22"/>
      <c r="V288" s="19">
        <v>3.7</v>
      </c>
      <c r="W288" s="22"/>
      <c r="Y288" s="19">
        <v>10.199999999999999</v>
      </c>
      <c r="Z288" s="22"/>
      <c r="AB288" s="19">
        <v>9.3000000000000007</v>
      </c>
      <c r="AC288" s="22"/>
      <c r="AE288" s="19">
        <v>2.8</v>
      </c>
      <c r="AF288" s="22"/>
      <c r="AH288" s="19">
        <v>0</v>
      </c>
      <c r="AI288" s="22"/>
      <c r="AK288" s="19">
        <v>0</v>
      </c>
      <c r="AL288" s="22"/>
      <c r="AN288" s="19">
        <v>0</v>
      </c>
      <c r="AO288" s="22"/>
      <c r="AQ288" s="19">
        <v>0</v>
      </c>
      <c r="AR288" s="22"/>
      <c r="AT288" s="19">
        <v>0</v>
      </c>
      <c r="AU288" s="22"/>
      <c r="AW288" s="19">
        <v>13.1</v>
      </c>
      <c r="AX288" s="22"/>
      <c r="AZ288" s="19">
        <v>20.3</v>
      </c>
      <c r="BA288" s="22"/>
      <c r="BC288" s="19">
        <v>10.1</v>
      </c>
      <c r="BD288" s="22"/>
      <c r="BF288" s="19">
        <v>3.4</v>
      </c>
      <c r="BG288" s="22"/>
      <c r="BI288" s="19">
        <v>6.7</v>
      </c>
      <c r="BJ288" s="22"/>
      <c r="BL288" s="19">
        <v>6.2</v>
      </c>
      <c r="BM288" s="22"/>
      <c r="BO288" s="19">
        <v>5.6</v>
      </c>
      <c r="BP288" s="22"/>
      <c r="BR288" s="19">
        <v>2.8</v>
      </c>
      <c r="BS288" s="22"/>
      <c r="BU288" s="19">
        <v>2.9</v>
      </c>
      <c r="BV288" s="22"/>
      <c r="BX288" s="19">
        <v>5.7</v>
      </c>
      <c r="BY288" s="22"/>
      <c r="CA288" s="19">
        <v>2.9</v>
      </c>
      <c r="CB288" s="22"/>
      <c r="CD288" s="19">
        <v>0</v>
      </c>
      <c r="CE288" s="22"/>
      <c r="CG288" s="19">
        <v>0</v>
      </c>
      <c r="CH288" s="22"/>
      <c r="CJ288" s="19">
        <v>0</v>
      </c>
      <c r="CK288" s="22"/>
      <c r="CM288" s="19">
        <v>0</v>
      </c>
    </row>
    <row r="289" spans="1:91" ht="18" customHeight="1">
      <c r="B289" s="2"/>
      <c r="E289" s="50"/>
      <c r="F289" s="4"/>
      <c r="H289" s="22"/>
      <c r="J289" s="15"/>
      <c r="K289" s="22"/>
      <c r="M289" s="15"/>
      <c r="N289" s="22"/>
      <c r="P289" s="15"/>
      <c r="Q289" s="22"/>
      <c r="S289" s="15"/>
      <c r="T289" s="22"/>
      <c r="V289" s="15"/>
      <c r="W289" s="22"/>
      <c r="Y289" s="15"/>
      <c r="Z289" s="22"/>
      <c r="AB289" s="15"/>
      <c r="AC289" s="22"/>
      <c r="AE289" s="15"/>
      <c r="AF289" s="22"/>
      <c r="AH289" s="15"/>
      <c r="AI289" s="22"/>
      <c r="AK289" s="15"/>
      <c r="AL289" s="22"/>
      <c r="AN289" s="15"/>
      <c r="AO289" s="22"/>
      <c r="AQ289" s="15"/>
      <c r="AR289" s="22"/>
      <c r="AT289" s="15"/>
      <c r="AU289" s="22"/>
      <c r="AW289" s="15"/>
      <c r="AX289" s="22"/>
      <c r="AZ289" s="15"/>
      <c r="BA289" s="22"/>
      <c r="BC289" s="15"/>
      <c r="BD289" s="22"/>
      <c r="BF289" s="15"/>
      <c r="BG289" s="22"/>
      <c r="BI289" s="15"/>
      <c r="BJ289" s="22"/>
      <c r="BL289" s="15"/>
      <c r="BM289" s="22"/>
      <c r="BO289" s="15"/>
      <c r="BP289" s="22"/>
      <c r="BR289" s="15"/>
      <c r="BS289" s="22"/>
      <c r="BU289" s="15"/>
      <c r="BV289" s="22"/>
      <c r="BX289" s="15"/>
      <c r="BY289" s="22"/>
      <c r="CA289" s="15"/>
      <c r="CB289" s="22"/>
      <c r="CD289" s="15"/>
      <c r="CE289" s="22"/>
      <c r="CG289" s="15"/>
      <c r="CH289" s="22"/>
      <c r="CJ289" s="15"/>
      <c r="CK289" s="22"/>
      <c r="CM289" s="15"/>
    </row>
    <row r="290" spans="1:91" ht="18" customHeight="1">
      <c r="B290" s="25" t="s">
        <v>246</v>
      </c>
      <c r="H290" s="22"/>
      <c r="J290" s="10"/>
      <c r="K290" s="22"/>
      <c r="M290" s="10"/>
      <c r="N290" s="22"/>
      <c r="P290" s="10"/>
      <c r="Q290" s="22"/>
      <c r="S290" s="10"/>
      <c r="T290" s="22"/>
      <c r="V290" s="10"/>
      <c r="W290" s="22"/>
      <c r="Y290" s="10"/>
      <c r="Z290" s="22"/>
      <c r="AB290" s="10"/>
      <c r="AC290" s="22"/>
      <c r="AE290" s="10"/>
      <c r="AF290" s="22"/>
      <c r="AH290" s="10"/>
      <c r="AI290" s="22"/>
      <c r="AK290" s="10"/>
      <c r="AL290" s="22"/>
      <c r="AN290" s="10"/>
      <c r="AO290" s="22"/>
      <c r="AQ290" s="10"/>
      <c r="AR290" s="22"/>
      <c r="AT290" s="10"/>
      <c r="AU290" s="22"/>
      <c r="AW290" s="10"/>
      <c r="AX290" s="22"/>
      <c r="AZ290" s="10"/>
      <c r="BA290" s="22"/>
      <c r="BC290" s="10"/>
      <c r="BD290" s="22"/>
      <c r="BF290" s="10"/>
      <c r="BG290" s="22"/>
      <c r="BI290" s="10"/>
      <c r="BJ290" s="22"/>
      <c r="BL290" s="10"/>
      <c r="BM290" s="22"/>
      <c r="BO290" s="10"/>
      <c r="BP290" s="22"/>
      <c r="BR290" s="10"/>
      <c r="BS290" s="22"/>
      <c r="BU290" s="10"/>
      <c r="BV290" s="22"/>
      <c r="BX290" s="10"/>
      <c r="BY290" s="22"/>
      <c r="CA290" s="10"/>
      <c r="CB290" s="22"/>
      <c r="CD290" s="10"/>
      <c r="CE290" s="22"/>
      <c r="CG290" s="10"/>
      <c r="CH290" s="22"/>
      <c r="CJ290" s="10"/>
      <c r="CK290" s="22"/>
      <c r="CM290" s="10"/>
    </row>
    <row r="291" spans="1:91" ht="18" customHeight="1">
      <c r="B291" s="2" t="s">
        <v>19</v>
      </c>
      <c r="C291" s="1">
        <v>14</v>
      </c>
      <c r="D291" s="1" t="s">
        <v>8</v>
      </c>
      <c r="E291" s="30" t="s">
        <v>11</v>
      </c>
      <c r="F291" s="4" t="s">
        <v>80</v>
      </c>
      <c r="G291" s="1" t="s">
        <v>6</v>
      </c>
      <c r="H291" s="22"/>
      <c r="J291" s="19">
        <v>8.3333333333333339</v>
      </c>
      <c r="K291" s="22"/>
      <c r="M291" s="19">
        <v>14.555555555555557</v>
      </c>
      <c r="N291" s="22"/>
      <c r="P291" s="19">
        <v>6.2222222222222223</v>
      </c>
      <c r="Q291" s="22"/>
      <c r="S291" s="19">
        <v>6.2222222222222223</v>
      </c>
      <c r="T291" s="22"/>
      <c r="V291" s="19">
        <v>6.2222222222222223</v>
      </c>
      <c r="W291" s="22"/>
      <c r="Y291" s="19">
        <v>9.4722222222222214</v>
      </c>
      <c r="Z291" s="22"/>
      <c r="AB291" s="19">
        <v>9.4722222222222214</v>
      </c>
      <c r="AC291" s="22"/>
      <c r="AE291" s="19">
        <v>9.4722222222222214</v>
      </c>
      <c r="AF291" s="22"/>
      <c r="AH291" s="19">
        <v>9.4722222222222214</v>
      </c>
      <c r="AI291" s="22"/>
      <c r="AK291" s="19">
        <v>6.2222222222222223</v>
      </c>
      <c r="AL291" s="22"/>
      <c r="AN291" s="19">
        <v>5</v>
      </c>
      <c r="AO291" s="22"/>
      <c r="AQ291" s="19">
        <v>248.33333333333337</v>
      </c>
      <c r="AR291" s="22"/>
      <c r="AT291" s="19">
        <v>248.33333333333337</v>
      </c>
      <c r="AU291" s="22"/>
      <c r="AW291" s="19">
        <v>0</v>
      </c>
      <c r="AX291" s="22"/>
      <c r="AZ291" s="19">
        <v>6.2222222222222223</v>
      </c>
      <c r="BA291" s="22"/>
      <c r="BC291" s="19">
        <v>6.2222222222222223</v>
      </c>
      <c r="BD291" s="22"/>
      <c r="BF291" s="19">
        <v>6.2222222222222223</v>
      </c>
      <c r="BG291" s="22"/>
      <c r="BI291" s="19">
        <v>6.2222222222222223</v>
      </c>
      <c r="BJ291" s="22"/>
      <c r="BL291" s="19">
        <v>9.4722222222222214</v>
      </c>
      <c r="BM291" s="22"/>
      <c r="BO291" s="19">
        <v>9.4722222222222214</v>
      </c>
      <c r="BP291" s="22"/>
      <c r="BR291" s="19">
        <v>9.4722222222222214</v>
      </c>
      <c r="BS291" s="22"/>
      <c r="BU291" s="19">
        <v>9.4722222222222214</v>
      </c>
      <c r="BV291" s="22"/>
      <c r="BX291" s="19">
        <v>6.2222222222222223</v>
      </c>
      <c r="BY291" s="22"/>
      <c r="CA291" s="19">
        <v>5</v>
      </c>
      <c r="CB291" s="22"/>
      <c r="CD291" s="19">
        <v>5</v>
      </c>
      <c r="CE291" s="22"/>
      <c r="CG291" s="19">
        <v>5</v>
      </c>
      <c r="CH291" s="22"/>
      <c r="CJ291" s="19">
        <v>42.333333333333336</v>
      </c>
      <c r="CK291" s="22"/>
      <c r="CM291" s="19">
        <v>67.333333333333343</v>
      </c>
    </row>
    <row r="292" spans="1:91" ht="18" customHeight="1">
      <c r="B292" s="22"/>
      <c r="H292" s="22"/>
      <c r="J292" s="10"/>
      <c r="K292" s="22"/>
      <c r="M292" s="10"/>
      <c r="N292" s="22"/>
      <c r="P292" s="10"/>
      <c r="Q292" s="22"/>
      <c r="S292" s="10"/>
      <c r="T292" s="22"/>
      <c r="V292" s="10"/>
      <c r="W292" s="22"/>
      <c r="Y292" s="10"/>
      <c r="Z292" s="22"/>
      <c r="AB292" s="10"/>
      <c r="AC292" s="22"/>
      <c r="AE292" s="10"/>
      <c r="AF292" s="22"/>
      <c r="AH292" s="10"/>
      <c r="AI292" s="22"/>
      <c r="AK292" s="10"/>
      <c r="AL292" s="22"/>
      <c r="AN292" s="10"/>
      <c r="AO292" s="22"/>
      <c r="AQ292" s="10"/>
      <c r="AR292" s="22"/>
      <c r="AT292" s="10"/>
      <c r="AU292" s="22"/>
      <c r="AW292" s="10"/>
      <c r="AX292" s="22"/>
      <c r="AZ292" s="10"/>
      <c r="BA292" s="22"/>
      <c r="BC292" s="10"/>
      <c r="BD292" s="22"/>
      <c r="BF292" s="10"/>
      <c r="BG292" s="22"/>
      <c r="BI292" s="10"/>
      <c r="BJ292" s="22"/>
      <c r="BL292" s="10"/>
      <c r="BM292" s="22"/>
      <c r="BO292" s="10"/>
      <c r="BP292" s="22"/>
      <c r="BR292" s="10"/>
      <c r="BS292" s="22"/>
      <c r="BU292" s="10"/>
      <c r="BV292" s="22"/>
      <c r="BX292" s="10"/>
      <c r="BY292" s="22"/>
      <c r="CA292" s="10"/>
      <c r="CB292" s="22"/>
      <c r="CD292" s="10"/>
      <c r="CE292" s="22"/>
      <c r="CG292" s="10"/>
      <c r="CH292" s="22"/>
      <c r="CJ292" s="10"/>
      <c r="CK292" s="22"/>
      <c r="CM292" s="10"/>
    </row>
    <row r="293" spans="1:91" ht="18" customHeight="1">
      <c r="B293" s="45" t="s">
        <v>247</v>
      </c>
      <c r="C293" s="46"/>
      <c r="D293" s="46"/>
      <c r="E293" s="46"/>
      <c r="F293" s="46"/>
      <c r="G293" s="46"/>
      <c r="H293" s="22"/>
      <c r="J293" s="44">
        <f t="shared" ref="J293:AT293" si="203">J266+J273+J276+J279+J282+J285+J288+J291</f>
        <v>6407.5831186250007</v>
      </c>
      <c r="K293" s="22"/>
      <c r="M293" s="44">
        <f t="shared" si="203"/>
        <v>4033.1429545349924</v>
      </c>
      <c r="N293" s="22"/>
      <c r="P293" s="44">
        <f t="shared" si="203"/>
        <v>3580.5132647550008</v>
      </c>
      <c r="Q293" s="22"/>
      <c r="S293" s="44">
        <f t="shared" si="203"/>
        <v>4387.3998905525896</v>
      </c>
      <c r="T293" s="22"/>
      <c r="V293" s="44">
        <f t="shared" si="203"/>
        <v>4023.1127253865402</v>
      </c>
      <c r="W293" s="22"/>
      <c r="Y293" s="44">
        <f t="shared" si="203"/>
        <v>4208.4945895106021</v>
      </c>
      <c r="Z293" s="22"/>
      <c r="AB293" s="44">
        <f t="shared" si="203"/>
        <v>4823.8800643244685</v>
      </c>
      <c r="AC293" s="22"/>
      <c r="AE293" s="44">
        <f t="shared" si="203"/>
        <v>4448.5191339869289</v>
      </c>
      <c r="AF293" s="22"/>
      <c r="AH293" s="44">
        <f t="shared" si="203"/>
        <v>4321.8284750381144</v>
      </c>
      <c r="AI293" s="22"/>
      <c r="AK293" s="44">
        <f t="shared" si="203"/>
        <v>5152.0723822285945</v>
      </c>
      <c r="AL293" s="22"/>
      <c r="AN293" s="44">
        <f t="shared" si="203"/>
        <v>6665.3199068133508</v>
      </c>
      <c r="AO293" s="22"/>
      <c r="AQ293" s="44">
        <f t="shared" si="203"/>
        <v>10108.038728538211</v>
      </c>
      <c r="AR293" s="22"/>
      <c r="AT293" s="44">
        <f t="shared" si="203"/>
        <v>10440.02405299561</v>
      </c>
      <c r="AU293" s="22"/>
      <c r="AW293" s="44">
        <v>6405.8529166666676</v>
      </c>
      <c r="AX293" s="22"/>
      <c r="AZ293" s="44">
        <v>4080.9123519077793</v>
      </c>
      <c r="BA293" s="22"/>
      <c r="BC293" s="44">
        <v>3654.6058477429042</v>
      </c>
      <c r="BD293" s="22"/>
      <c r="BF293" s="44">
        <v>4473.1350728186726</v>
      </c>
      <c r="BG293" s="22"/>
      <c r="BI293" s="44">
        <v>4089.0271894000844</v>
      </c>
      <c r="BJ293" s="22"/>
      <c r="BL293" s="44">
        <v>4197.2596176851794</v>
      </c>
      <c r="BM293" s="22"/>
      <c r="BO293" s="44">
        <v>4825.3925776414162</v>
      </c>
      <c r="BP293" s="22"/>
      <c r="BR293" s="44">
        <v>4487.3081062971651</v>
      </c>
      <c r="BS293" s="22"/>
      <c r="BU293" s="44">
        <v>4334.0386917969836</v>
      </c>
      <c r="BV293" s="22"/>
      <c r="BX293" s="44">
        <v>5564.2092926405976</v>
      </c>
      <c r="BY293" s="22"/>
      <c r="CA293" s="44">
        <v>7620.3182091512299</v>
      </c>
      <c r="CB293" s="22"/>
      <c r="CD293" s="44">
        <v>10812.361676474027</v>
      </c>
      <c r="CE293" s="22"/>
      <c r="CG293" s="44">
        <v>12326.610279985125</v>
      </c>
      <c r="CH293" s="22"/>
      <c r="CJ293" s="44">
        <v>11628.610962359582</v>
      </c>
      <c r="CK293" s="22"/>
      <c r="CM293" s="44">
        <v>13812.076964352058</v>
      </c>
    </row>
    <row r="294" spans="1:91" ht="18" customHeight="1">
      <c r="B294" s="22"/>
      <c r="H294" s="22"/>
      <c r="J294" s="10"/>
      <c r="K294" s="22"/>
      <c r="M294" s="10"/>
      <c r="N294" s="22"/>
      <c r="P294" s="10"/>
      <c r="Q294" s="22"/>
      <c r="S294" s="10"/>
      <c r="T294" s="22"/>
      <c r="V294" s="10"/>
      <c r="W294" s="22"/>
      <c r="Y294" s="10"/>
      <c r="Z294" s="22"/>
      <c r="AB294" s="10"/>
      <c r="AC294" s="22"/>
      <c r="AE294" s="10"/>
      <c r="AF294" s="22"/>
      <c r="AH294" s="10"/>
      <c r="AI294" s="22"/>
      <c r="AK294" s="10"/>
      <c r="AL294" s="22"/>
      <c r="AN294" s="10"/>
      <c r="AO294" s="22"/>
      <c r="AQ294" s="10"/>
      <c r="AR294" s="22"/>
      <c r="AT294" s="10"/>
      <c r="AU294" s="22"/>
      <c r="AW294" s="10"/>
      <c r="AX294" s="22"/>
      <c r="AZ294" s="10"/>
      <c r="BA294" s="22"/>
      <c r="BC294" s="10"/>
      <c r="BD294" s="22"/>
      <c r="BF294" s="10"/>
      <c r="BG294" s="22"/>
      <c r="BI294" s="10"/>
      <c r="BJ294" s="22"/>
      <c r="BL294" s="10"/>
      <c r="BM294" s="22"/>
      <c r="BO294" s="10"/>
      <c r="BP294" s="22"/>
      <c r="BR294" s="10"/>
      <c r="BS294" s="22"/>
      <c r="BU294" s="10"/>
      <c r="BV294" s="22"/>
      <c r="BX294" s="10"/>
      <c r="BY294" s="22"/>
      <c r="CA294" s="10"/>
      <c r="CB294" s="22"/>
      <c r="CD294" s="10"/>
      <c r="CE294" s="22"/>
      <c r="CG294" s="10"/>
      <c r="CH294" s="22"/>
      <c r="CJ294" s="10"/>
      <c r="CK294" s="22"/>
      <c r="CM294" s="10"/>
    </row>
    <row r="295" spans="1:91" ht="18" customHeight="1">
      <c r="A295" s="11"/>
      <c r="B295" s="20" t="s">
        <v>248</v>
      </c>
      <c r="H295" s="22"/>
      <c r="J295" s="10"/>
      <c r="K295" s="22"/>
      <c r="M295" s="10"/>
      <c r="N295" s="22"/>
      <c r="P295" s="10"/>
      <c r="Q295" s="22"/>
      <c r="S295" s="10"/>
      <c r="T295" s="22"/>
      <c r="V295" s="10"/>
      <c r="W295" s="22"/>
      <c r="Y295" s="10"/>
      <c r="Z295" s="22"/>
      <c r="AB295" s="10"/>
      <c r="AC295" s="22"/>
      <c r="AE295" s="10"/>
      <c r="AF295" s="22"/>
      <c r="AH295" s="10"/>
      <c r="AI295" s="22"/>
      <c r="AK295" s="10"/>
      <c r="AL295" s="22"/>
      <c r="AN295" s="10"/>
      <c r="AO295" s="22"/>
      <c r="AQ295" s="10"/>
      <c r="AR295" s="22"/>
      <c r="AT295" s="10"/>
      <c r="AU295" s="22"/>
      <c r="AW295" s="10"/>
      <c r="AX295" s="22"/>
      <c r="AZ295" s="10"/>
      <c r="BA295" s="22"/>
      <c r="BC295" s="10"/>
      <c r="BD295" s="22"/>
      <c r="BF295" s="10"/>
      <c r="BG295" s="22"/>
      <c r="BI295" s="10"/>
      <c r="BJ295" s="22"/>
      <c r="BL295" s="10"/>
      <c r="BM295" s="22"/>
      <c r="BO295" s="10"/>
      <c r="BP295" s="22"/>
      <c r="BR295" s="10"/>
      <c r="BS295" s="22"/>
      <c r="BU295" s="10"/>
      <c r="BV295" s="22"/>
      <c r="BX295" s="10"/>
      <c r="BY295" s="22"/>
      <c r="CA295" s="10"/>
      <c r="CB295" s="22"/>
      <c r="CD295" s="10"/>
      <c r="CE295" s="22"/>
      <c r="CG295" s="10"/>
      <c r="CH295" s="22"/>
      <c r="CJ295" s="10"/>
      <c r="CK295" s="22"/>
      <c r="CM295" s="10"/>
    </row>
    <row r="296" spans="1:91" ht="18" customHeight="1">
      <c r="A296" s="11"/>
      <c r="B296" s="20"/>
      <c r="H296" s="22"/>
      <c r="J296" s="10"/>
      <c r="K296" s="22"/>
      <c r="M296" s="10"/>
      <c r="N296" s="22"/>
      <c r="P296" s="10"/>
      <c r="Q296" s="22"/>
      <c r="S296" s="10"/>
      <c r="T296" s="22"/>
      <c r="V296" s="10"/>
      <c r="W296" s="22"/>
      <c r="Y296" s="10"/>
      <c r="Z296" s="22"/>
      <c r="AB296" s="10"/>
      <c r="AC296" s="22"/>
      <c r="AE296" s="10"/>
      <c r="AF296" s="22"/>
      <c r="AH296" s="10"/>
      <c r="AI296" s="22"/>
      <c r="AK296" s="10"/>
      <c r="AL296" s="22"/>
      <c r="AN296" s="10"/>
      <c r="AO296" s="22"/>
      <c r="AQ296" s="10"/>
      <c r="AR296" s="22"/>
      <c r="AT296" s="10"/>
      <c r="AU296" s="22"/>
      <c r="AW296" s="10"/>
      <c r="AX296" s="22"/>
      <c r="AZ296" s="10"/>
      <c r="BA296" s="22"/>
      <c r="BC296" s="10"/>
      <c r="BD296" s="22"/>
      <c r="BF296" s="10"/>
      <c r="BG296" s="22"/>
      <c r="BI296" s="10"/>
      <c r="BJ296" s="22"/>
      <c r="BL296" s="10"/>
      <c r="BM296" s="22"/>
      <c r="BO296" s="10"/>
      <c r="BP296" s="22"/>
      <c r="BR296" s="10"/>
      <c r="BS296" s="22"/>
      <c r="BU296" s="10"/>
      <c r="BV296" s="22"/>
      <c r="BX296" s="10"/>
      <c r="BY296" s="22"/>
      <c r="CA296" s="10"/>
      <c r="CB296" s="22"/>
      <c r="CD296" s="10"/>
      <c r="CE296" s="22"/>
      <c r="CG296" s="10"/>
      <c r="CH296" s="22"/>
      <c r="CJ296" s="10"/>
      <c r="CK296" s="22"/>
      <c r="CM296" s="10"/>
    </row>
    <row r="297" spans="1:91" ht="18" customHeight="1">
      <c r="B297" s="25" t="s">
        <v>249</v>
      </c>
      <c r="H297" s="22"/>
      <c r="J297" s="10"/>
      <c r="K297" s="22"/>
      <c r="M297" s="10"/>
      <c r="N297" s="22"/>
      <c r="P297" s="10"/>
      <c r="Q297" s="22"/>
      <c r="S297" s="10"/>
      <c r="T297" s="22"/>
      <c r="V297" s="10"/>
      <c r="W297" s="22"/>
      <c r="Y297" s="10"/>
      <c r="Z297" s="22"/>
      <c r="AB297" s="10"/>
      <c r="AC297" s="22"/>
      <c r="AE297" s="10"/>
      <c r="AF297" s="22"/>
      <c r="AH297" s="10"/>
      <c r="AI297" s="22"/>
      <c r="AK297" s="10"/>
      <c r="AL297" s="22"/>
      <c r="AN297" s="10"/>
      <c r="AO297" s="22"/>
      <c r="AQ297" s="10"/>
      <c r="AR297" s="22"/>
      <c r="AT297" s="10"/>
      <c r="AU297" s="22"/>
      <c r="AW297" s="10"/>
      <c r="AX297" s="22"/>
      <c r="AZ297" s="10"/>
      <c r="BA297" s="22"/>
      <c r="BC297" s="10"/>
      <c r="BD297" s="22"/>
      <c r="BF297" s="10"/>
      <c r="BG297" s="22"/>
      <c r="BI297" s="10"/>
      <c r="BJ297" s="22"/>
      <c r="BL297" s="10"/>
      <c r="BM297" s="22"/>
      <c r="BO297" s="10"/>
      <c r="BP297" s="22"/>
      <c r="BR297" s="10"/>
      <c r="BS297" s="22"/>
      <c r="BU297" s="10"/>
      <c r="BV297" s="22"/>
      <c r="BX297" s="10"/>
      <c r="BY297" s="22"/>
      <c r="CA297" s="10"/>
      <c r="CB297" s="22"/>
      <c r="CD297" s="10"/>
      <c r="CE297" s="22"/>
      <c r="CG297" s="10"/>
      <c r="CH297" s="22"/>
      <c r="CJ297" s="10"/>
      <c r="CK297" s="22"/>
      <c r="CM297" s="10"/>
    </row>
    <row r="298" spans="1:91" ht="18" customHeight="1">
      <c r="B298" s="2" t="s">
        <v>250</v>
      </c>
      <c r="C298" s="1">
        <v>15</v>
      </c>
      <c r="D298" s="1" t="s">
        <v>8</v>
      </c>
      <c r="E298" s="30" t="s">
        <v>11</v>
      </c>
      <c r="F298" s="4" t="s">
        <v>228</v>
      </c>
      <c r="G298" s="1" t="s">
        <v>6</v>
      </c>
      <c r="H298" s="41">
        <v>80.099999999999994</v>
      </c>
      <c r="I298" s="17">
        <f>J298*10^6/H298</f>
        <v>2070000.0000000002</v>
      </c>
      <c r="J298" s="19">
        <v>165.80699999999999</v>
      </c>
      <c r="K298" s="41">
        <v>74.2</v>
      </c>
      <c r="L298" s="17">
        <f>M298*10^6/K298</f>
        <v>2100000.0000000005</v>
      </c>
      <c r="M298" s="19">
        <v>155.82000000000002</v>
      </c>
      <c r="N298" s="41">
        <v>68.7</v>
      </c>
      <c r="O298" s="17">
        <f>P298*10^6/N298</f>
        <v>1990000</v>
      </c>
      <c r="P298" s="19">
        <v>136.71299999999999</v>
      </c>
      <c r="Q298" s="41">
        <v>75.5</v>
      </c>
      <c r="R298" s="17">
        <f>S298*10^6/Q298</f>
        <v>1890000</v>
      </c>
      <c r="S298" s="19">
        <v>142.69499999999999</v>
      </c>
      <c r="T298" s="41">
        <v>85.4</v>
      </c>
      <c r="U298" s="17">
        <f>V298*10^6/T298</f>
        <v>1779999.9999999998</v>
      </c>
      <c r="V298" s="19">
        <v>152.012</v>
      </c>
      <c r="W298" s="41">
        <v>100.2</v>
      </c>
      <c r="X298" s="17">
        <f>Y298*10^6/W298</f>
        <v>1670000</v>
      </c>
      <c r="Y298" s="19">
        <v>167.334</v>
      </c>
      <c r="Z298" s="41">
        <v>115.1</v>
      </c>
      <c r="AA298" s="17">
        <f>AB298*10^6/Z298</f>
        <v>1570000</v>
      </c>
      <c r="AB298" s="19">
        <v>180.70699999999999</v>
      </c>
      <c r="AC298" s="41">
        <v>130</v>
      </c>
      <c r="AD298" s="17">
        <f>AE298*10^6/AC298</f>
        <v>1459999.9999999998</v>
      </c>
      <c r="AE298" s="19">
        <v>189.79999999999998</v>
      </c>
      <c r="AF298" s="41">
        <v>100.5</v>
      </c>
      <c r="AG298" s="17">
        <f>AH298*10^6/AF298</f>
        <v>1430000</v>
      </c>
      <c r="AH298" s="19">
        <v>143.715</v>
      </c>
      <c r="AI298" s="41">
        <v>71</v>
      </c>
      <c r="AJ298" s="17">
        <f>AK298*10^6/AI298</f>
        <v>1680000</v>
      </c>
      <c r="AK298" s="19">
        <v>119.28</v>
      </c>
      <c r="AL298" s="41">
        <v>54.8</v>
      </c>
      <c r="AM298" s="17">
        <f>AN298*10^6/AL298</f>
        <v>1810000</v>
      </c>
      <c r="AN298" s="19">
        <v>99.188000000000002</v>
      </c>
      <c r="AO298" s="41">
        <v>30.7</v>
      </c>
      <c r="AP298" s="17">
        <f>AQ298*10^6/AO298</f>
        <v>1810000</v>
      </c>
      <c r="AQ298" s="19">
        <v>55.567</v>
      </c>
      <c r="AR298" s="47">
        <v>30.7</v>
      </c>
      <c r="AS298" s="17">
        <f>AT298*10^6/AR298</f>
        <v>1810000</v>
      </c>
      <c r="AT298" s="21">
        <v>55.567</v>
      </c>
      <c r="AU298" s="41">
        <v>80.099999999999994</v>
      </c>
      <c r="AV298" s="17">
        <v>2070000.0000000002</v>
      </c>
      <c r="AW298" s="19">
        <v>165.80699999999999</v>
      </c>
      <c r="AX298" s="41">
        <v>74.2</v>
      </c>
      <c r="AY298" s="17">
        <v>2100000.0000000005</v>
      </c>
      <c r="AZ298" s="19">
        <v>155.82000000000002</v>
      </c>
      <c r="BA298" s="41">
        <v>68.7</v>
      </c>
      <c r="BB298" s="17">
        <v>1990000</v>
      </c>
      <c r="BC298" s="19">
        <v>136.71299999999999</v>
      </c>
      <c r="BD298" s="41">
        <v>75.5</v>
      </c>
      <c r="BE298" s="17">
        <v>1890000</v>
      </c>
      <c r="BF298" s="19">
        <v>142.69499999999999</v>
      </c>
      <c r="BG298" s="41">
        <v>85.4</v>
      </c>
      <c r="BH298" s="17">
        <v>1779999.9999999998</v>
      </c>
      <c r="BI298" s="19">
        <v>152.012</v>
      </c>
      <c r="BJ298" s="41">
        <v>100.2</v>
      </c>
      <c r="BK298" s="17">
        <v>1670000</v>
      </c>
      <c r="BL298" s="19">
        <v>167.334</v>
      </c>
      <c r="BM298" s="41">
        <v>115.1</v>
      </c>
      <c r="BN298" s="17">
        <v>1570000</v>
      </c>
      <c r="BO298" s="19">
        <v>180.70699999999999</v>
      </c>
      <c r="BP298" s="41">
        <v>130</v>
      </c>
      <c r="BQ298" s="17">
        <v>1459999.9999999998</v>
      </c>
      <c r="BR298" s="19">
        <v>189.79999999999998</v>
      </c>
      <c r="BS298" s="41">
        <v>100.5</v>
      </c>
      <c r="BT298" s="17">
        <v>1430000</v>
      </c>
      <c r="BU298" s="19">
        <v>143.715</v>
      </c>
      <c r="BV298" s="41">
        <v>71</v>
      </c>
      <c r="BW298" s="17">
        <v>1680000</v>
      </c>
      <c r="BX298" s="19">
        <v>119.28</v>
      </c>
      <c r="BY298" s="41">
        <v>43.2</v>
      </c>
      <c r="BZ298" s="17">
        <v>1809999.9999999998</v>
      </c>
      <c r="CA298" s="19">
        <v>78.192000000000007</v>
      </c>
      <c r="CB298" s="41">
        <v>15.3</v>
      </c>
      <c r="CC298" s="17">
        <v>1920000</v>
      </c>
      <c r="CD298" s="19">
        <v>29.376000000000001</v>
      </c>
      <c r="CE298" s="41">
        <v>52.3</v>
      </c>
      <c r="CF298" s="17">
        <v>1920000</v>
      </c>
      <c r="CG298" s="19">
        <v>100.416</v>
      </c>
      <c r="CH298" s="47">
        <v>52.3</v>
      </c>
      <c r="CI298" s="17">
        <v>1920000</v>
      </c>
      <c r="CJ298" s="21">
        <v>100.416</v>
      </c>
      <c r="CK298" s="47">
        <v>52.3</v>
      </c>
      <c r="CL298" s="17">
        <v>1920000</v>
      </c>
      <c r="CM298" s="21">
        <v>100.416</v>
      </c>
    </row>
    <row r="299" spans="1:91" ht="18" customHeight="1">
      <c r="B299" s="2" t="s">
        <v>251</v>
      </c>
      <c r="C299" s="1">
        <v>15</v>
      </c>
      <c r="D299" s="1" t="s">
        <v>8</v>
      </c>
      <c r="E299" s="30" t="s">
        <v>11</v>
      </c>
      <c r="F299" s="4" t="s">
        <v>80</v>
      </c>
      <c r="G299" s="1" t="s">
        <v>6</v>
      </c>
      <c r="H299" s="22"/>
      <c r="J299" s="19">
        <v>23.1</v>
      </c>
      <c r="K299" s="22"/>
      <c r="M299" s="19">
        <v>30.1</v>
      </c>
      <c r="N299" s="22"/>
      <c r="P299" s="19">
        <v>24.1</v>
      </c>
      <c r="Q299" s="22"/>
      <c r="S299" s="19">
        <v>47.8</v>
      </c>
      <c r="T299" s="22"/>
      <c r="V299" s="19">
        <v>89.2</v>
      </c>
      <c r="W299" s="22"/>
      <c r="Y299" s="19">
        <v>99.8</v>
      </c>
      <c r="Z299" s="22"/>
      <c r="AB299" s="19">
        <v>113.6</v>
      </c>
      <c r="AC299" s="22"/>
      <c r="AE299" s="19">
        <v>150</v>
      </c>
      <c r="AF299" s="22"/>
      <c r="AH299" s="19">
        <v>176.9</v>
      </c>
      <c r="AI299" s="22"/>
      <c r="AK299" s="19">
        <v>203.8</v>
      </c>
      <c r="AL299" s="22"/>
      <c r="AN299" s="19">
        <v>242.8</v>
      </c>
      <c r="AO299" s="22"/>
      <c r="AQ299" s="19">
        <v>272.32724999999999</v>
      </c>
      <c r="AR299" s="22"/>
      <c r="AT299" s="19">
        <v>280.79399999999998</v>
      </c>
      <c r="AU299" s="22"/>
      <c r="AW299" s="19">
        <v>23.1</v>
      </c>
      <c r="AX299" s="22"/>
      <c r="AZ299" s="19">
        <v>30.1</v>
      </c>
      <c r="BA299" s="22"/>
      <c r="BC299" s="19">
        <v>24.1</v>
      </c>
      <c r="BD299" s="22"/>
      <c r="BF299" s="19">
        <v>47.8</v>
      </c>
      <c r="BG299" s="22"/>
      <c r="BI299" s="19">
        <v>87.3</v>
      </c>
      <c r="BJ299" s="22"/>
      <c r="BL299" s="19">
        <v>93.6</v>
      </c>
      <c r="BM299" s="22"/>
      <c r="BO299" s="19">
        <v>83.2</v>
      </c>
      <c r="BP299" s="22"/>
      <c r="BR299" s="19">
        <v>74.3</v>
      </c>
      <c r="BS299" s="22"/>
      <c r="BU299" s="19">
        <v>58.2</v>
      </c>
      <c r="BV299" s="22"/>
      <c r="BX299" s="19">
        <v>36.299999999999997</v>
      </c>
      <c r="BY299" s="22"/>
      <c r="CA299" s="19">
        <v>27</v>
      </c>
      <c r="CB299" s="22"/>
      <c r="CD299" s="19">
        <v>29.9</v>
      </c>
      <c r="CE299" s="22"/>
      <c r="CG299" s="19">
        <v>31.68075</v>
      </c>
      <c r="CH299" s="22"/>
      <c r="CJ299" s="19">
        <v>32.277000000000001</v>
      </c>
      <c r="CK299" s="22"/>
      <c r="CM299" s="21">
        <v>32.277000000000001</v>
      </c>
    </row>
    <row r="300" spans="1:91" ht="18" customHeight="1">
      <c r="B300" s="2" t="s">
        <v>252</v>
      </c>
      <c r="C300" s="1">
        <v>15</v>
      </c>
      <c r="D300" s="1" t="s">
        <v>8</v>
      </c>
      <c r="E300" s="30" t="s">
        <v>11</v>
      </c>
      <c r="F300" s="4" t="s">
        <v>80</v>
      </c>
      <c r="G300" s="1" t="s">
        <v>6</v>
      </c>
      <c r="H300" s="22"/>
      <c r="J300" s="19">
        <v>0</v>
      </c>
      <c r="K300" s="22"/>
      <c r="M300" s="19">
        <v>0</v>
      </c>
      <c r="N300" s="22"/>
      <c r="P300" s="19">
        <v>0</v>
      </c>
      <c r="Q300" s="22"/>
      <c r="S300" s="19">
        <v>18.333333333333332</v>
      </c>
      <c r="T300" s="22"/>
      <c r="V300" s="19">
        <v>18.333333333333332</v>
      </c>
      <c r="W300" s="22"/>
      <c r="Y300" s="19">
        <v>18.333333333333332</v>
      </c>
      <c r="Z300" s="22"/>
      <c r="AB300" s="19">
        <v>0</v>
      </c>
      <c r="AC300" s="22"/>
      <c r="AE300" s="19">
        <v>0</v>
      </c>
      <c r="AF300" s="22"/>
      <c r="AH300" s="19">
        <v>0</v>
      </c>
      <c r="AI300" s="22"/>
      <c r="AK300" s="19">
        <v>0</v>
      </c>
      <c r="AL300" s="22"/>
      <c r="AN300" s="19">
        <v>0</v>
      </c>
      <c r="AO300" s="22"/>
      <c r="AQ300" s="19">
        <v>0</v>
      </c>
      <c r="AR300" s="22"/>
      <c r="AT300" s="19">
        <v>0</v>
      </c>
      <c r="AU300" s="22"/>
      <c r="AW300" s="19">
        <v>0</v>
      </c>
      <c r="AX300" s="22"/>
      <c r="AZ300" s="19">
        <v>0</v>
      </c>
      <c r="BA300" s="22"/>
      <c r="BC300" s="19">
        <v>0</v>
      </c>
      <c r="BD300" s="22"/>
      <c r="BF300" s="19">
        <v>18.333333333333332</v>
      </c>
      <c r="BG300" s="22"/>
      <c r="BI300" s="19">
        <v>18.333333333333332</v>
      </c>
      <c r="BJ300" s="22"/>
      <c r="BL300" s="19">
        <v>18.333333333333332</v>
      </c>
      <c r="BM300" s="22"/>
      <c r="BO300" s="19">
        <v>0</v>
      </c>
      <c r="BP300" s="22"/>
      <c r="BR300" s="19">
        <v>0</v>
      </c>
      <c r="BS300" s="22"/>
      <c r="BU300" s="19">
        <v>0</v>
      </c>
      <c r="BV300" s="22"/>
      <c r="BX300" s="19">
        <v>0</v>
      </c>
      <c r="BY300" s="22"/>
      <c r="CA300" s="19">
        <v>0</v>
      </c>
      <c r="CB300" s="22"/>
      <c r="CD300" s="19">
        <v>0</v>
      </c>
      <c r="CE300" s="22"/>
      <c r="CG300" s="19">
        <v>20</v>
      </c>
      <c r="CH300" s="22"/>
      <c r="CJ300" s="19">
        <v>20</v>
      </c>
      <c r="CK300" s="22"/>
      <c r="CM300" s="19">
        <v>20</v>
      </c>
    </row>
    <row r="301" spans="1:91" ht="18" customHeight="1">
      <c r="B301" s="2"/>
      <c r="E301" s="50"/>
      <c r="F301" s="4"/>
      <c r="H301" s="22"/>
      <c r="J301" s="15"/>
      <c r="K301" s="22"/>
      <c r="M301" s="15"/>
      <c r="N301" s="22"/>
      <c r="P301" s="15"/>
      <c r="Q301" s="22"/>
      <c r="S301" s="15"/>
      <c r="T301" s="22"/>
      <c r="V301" s="15"/>
      <c r="W301" s="22"/>
      <c r="Y301" s="15"/>
      <c r="Z301" s="22"/>
      <c r="AB301" s="15"/>
      <c r="AC301" s="22"/>
      <c r="AE301" s="15"/>
      <c r="AF301" s="22"/>
      <c r="AH301" s="15"/>
      <c r="AI301" s="22"/>
      <c r="AK301" s="15"/>
      <c r="AL301" s="22"/>
      <c r="AN301" s="15"/>
      <c r="AO301" s="22"/>
      <c r="AQ301" s="15"/>
      <c r="AR301" s="22"/>
      <c r="AT301" s="15"/>
      <c r="AU301" s="22"/>
      <c r="AW301" s="15"/>
      <c r="AX301" s="22"/>
      <c r="AZ301" s="15"/>
      <c r="BA301" s="22"/>
      <c r="BC301" s="15"/>
      <c r="BD301" s="22"/>
      <c r="BF301" s="15"/>
      <c r="BG301" s="22"/>
      <c r="BI301" s="15"/>
      <c r="BJ301" s="22"/>
      <c r="BL301" s="15"/>
      <c r="BM301" s="22"/>
      <c r="BO301" s="15"/>
      <c r="BP301" s="22"/>
      <c r="BR301" s="15"/>
      <c r="BS301" s="22"/>
      <c r="BU301" s="15"/>
      <c r="BV301" s="22"/>
      <c r="BX301" s="15"/>
      <c r="BY301" s="22"/>
      <c r="CA301" s="15"/>
      <c r="CB301" s="22"/>
      <c r="CD301" s="15"/>
      <c r="CE301" s="22"/>
      <c r="CG301" s="15"/>
      <c r="CH301" s="22"/>
      <c r="CJ301" s="15"/>
      <c r="CK301" s="22"/>
      <c r="CM301" s="15"/>
    </row>
    <row r="302" spans="1:91" ht="18" customHeight="1">
      <c r="B302" s="45" t="s">
        <v>249</v>
      </c>
      <c r="C302" s="46"/>
      <c r="D302" s="46"/>
      <c r="E302" s="46"/>
      <c r="F302" s="46"/>
      <c r="G302" s="46"/>
      <c r="H302" s="22"/>
      <c r="J302" s="44">
        <f t="shared" ref="J302" si="204">SUM(J298:J300)</f>
        <v>188.90699999999998</v>
      </c>
      <c r="K302" s="22"/>
      <c r="M302" s="44">
        <f t="shared" ref="M302" si="205">SUM(M298:M300)</f>
        <v>185.92000000000002</v>
      </c>
      <c r="N302" s="22"/>
      <c r="P302" s="44">
        <f t="shared" ref="P302" si="206">SUM(P298:P300)</f>
        <v>160.81299999999999</v>
      </c>
      <c r="Q302" s="22"/>
      <c r="S302" s="44">
        <f t="shared" ref="S302" si="207">SUM(S298:S300)</f>
        <v>208.82833333333335</v>
      </c>
      <c r="T302" s="22"/>
      <c r="V302" s="44">
        <f t="shared" ref="V302" si="208">SUM(V298:V300)</f>
        <v>259.5453333333333</v>
      </c>
      <c r="W302" s="22"/>
      <c r="Y302" s="44">
        <f t="shared" ref="Y302" si="209">SUM(Y298:Y300)</f>
        <v>285.46733333333333</v>
      </c>
      <c r="Z302" s="22"/>
      <c r="AB302" s="44">
        <f t="shared" ref="AB302" si="210">SUM(AB298:AB300)</f>
        <v>294.30700000000002</v>
      </c>
      <c r="AC302" s="22"/>
      <c r="AE302" s="44">
        <f t="shared" ref="AE302" si="211">SUM(AE298:AE300)</f>
        <v>339.79999999999995</v>
      </c>
      <c r="AF302" s="22"/>
      <c r="AH302" s="44">
        <f t="shared" ref="AH302" si="212">SUM(AH298:AH300)</f>
        <v>320.61500000000001</v>
      </c>
      <c r="AI302" s="22"/>
      <c r="AK302" s="44">
        <f t="shared" ref="AK302" si="213">SUM(AK298:AK300)</f>
        <v>323.08000000000004</v>
      </c>
      <c r="AL302" s="22"/>
      <c r="AN302" s="44">
        <f t="shared" ref="AN302" si="214">SUM(AN298:AN300)</f>
        <v>341.988</v>
      </c>
      <c r="AO302" s="22"/>
      <c r="AQ302" s="44">
        <f t="shared" ref="AQ302" si="215">SUM(AQ298:AQ300)</f>
        <v>327.89425</v>
      </c>
      <c r="AR302" s="22"/>
      <c r="AT302" s="44">
        <f t="shared" ref="AT302" si="216">SUM(AT298:AT300)</f>
        <v>336.36099999999999</v>
      </c>
      <c r="AU302" s="22"/>
      <c r="AW302" s="44">
        <v>188.90699999999998</v>
      </c>
      <c r="AX302" s="22"/>
      <c r="AZ302" s="44">
        <v>185.92000000000002</v>
      </c>
      <c r="BA302" s="22"/>
      <c r="BC302" s="44">
        <v>160.81299999999999</v>
      </c>
      <c r="BD302" s="22"/>
      <c r="BF302" s="44">
        <v>208.82833333333335</v>
      </c>
      <c r="BG302" s="22"/>
      <c r="BI302" s="44">
        <v>257.64533333333333</v>
      </c>
      <c r="BJ302" s="22"/>
      <c r="BL302" s="44">
        <v>279.26733333333328</v>
      </c>
      <c r="BM302" s="22"/>
      <c r="BO302" s="44">
        <v>263.90699999999998</v>
      </c>
      <c r="BP302" s="22"/>
      <c r="BR302" s="44">
        <v>264.09999999999997</v>
      </c>
      <c r="BS302" s="22"/>
      <c r="BU302" s="44">
        <v>201.91500000000002</v>
      </c>
      <c r="BV302" s="22"/>
      <c r="BX302" s="44">
        <v>155.57999999999998</v>
      </c>
      <c r="BY302" s="22"/>
      <c r="CA302" s="44">
        <v>105.19200000000001</v>
      </c>
      <c r="CB302" s="22"/>
      <c r="CD302" s="44">
        <v>59.275999999999996</v>
      </c>
      <c r="CE302" s="22"/>
      <c r="CG302" s="44">
        <v>152.09674999999999</v>
      </c>
      <c r="CH302" s="22"/>
      <c r="CJ302" s="44">
        <v>152.69299999999998</v>
      </c>
      <c r="CK302" s="22"/>
      <c r="CM302" s="44">
        <v>152.69299999999998</v>
      </c>
    </row>
    <row r="303" spans="1:91" ht="18" customHeight="1">
      <c r="A303" s="11"/>
      <c r="B303" s="20"/>
      <c r="H303" s="22"/>
      <c r="J303" s="10"/>
      <c r="K303" s="22"/>
      <c r="M303" s="10"/>
      <c r="N303" s="22"/>
      <c r="P303" s="10"/>
      <c r="Q303" s="22"/>
      <c r="S303" s="10"/>
      <c r="T303" s="22"/>
      <c r="V303" s="10"/>
      <c r="W303" s="22"/>
      <c r="Y303" s="10"/>
      <c r="Z303" s="22"/>
      <c r="AB303" s="10"/>
      <c r="AC303" s="22"/>
      <c r="AE303" s="10"/>
      <c r="AF303" s="22"/>
      <c r="AH303" s="10"/>
      <c r="AI303" s="22"/>
      <c r="AK303" s="10"/>
      <c r="AL303" s="22"/>
      <c r="AN303" s="10"/>
      <c r="AO303" s="22"/>
      <c r="AQ303" s="10"/>
      <c r="AR303" s="22"/>
      <c r="AT303" s="10"/>
      <c r="AU303" s="22"/>
      <c r="AW303" s="10"/>
      <c r="AX303" s="22"/>
      <c r="AZ303" s="10"/>
      <c r="BA303" s="22"/>
      <c r="BC303" s="10"/>
      <c r="BD303" s="22"/>
      <c r="BF303" s="10"/>
      <c r="BG303" s="22"/>
      <c r="BI303" s="10"/>
      <c r="BJ303" s="22"/>
      <c r="BL303" s="10"/>
      <c r="BM303" s="22"/>
      <c r="BO303" s="10"/>
      <c r="BP303" s="22"/>
      <c r="BR303" s="10"/>
      <c r="BS303" s="22"/>
      <c r="BU303" s="10"/>
      <c r="BV303" s="22"/>
      <c r="BX303" s="10"/>
      <c r="BY303" s="22"/>
      <c r="CA303" s="10"/>
      <c r="CB303" s="22"/>
      <c r="CD303" s="10"/>
      <c r="CE303" s="22"/>
      <c r="CG303" s="10"/>
      <c r="CH303" s="22"/>
      <c r="CJ303" s="10"/>
      <c r="CK303" s="22"/>
      <c r="CM303" s="10"/>
    </row>
    <row r="304" spans="1:91" ht="18" customHeight="1">
      <c r="B304" s="25" t="s">
        <v>253</v>
      </c>
      <c r="H304" s="22"/>
      <c r="J304" s="10"/>
      <c r="K304" s="22"/>
      <c r="M304" s="10"/>
      <c r="N304" s="22"/>
      <c r="P304" s="10"/>
      <c r="Q304" s="22"/>
      <c r="S304" s="10"/>
      <c r="T304" s="22"/>
      <c r="V304" s="10"/>
      <c r="W304" s="22"/>
      <c r="Y304" s="10"/>
      <c r="Z304" s="22"/>
      <c r="AB304" s="10"/>
      <c r="AC304" s="22"/>
      <c r="AE304" s="10"/>
      <c r="AF304" s="22"/>
      <c r="AH304" s="10"/>
      <c r="AI304" s="22"/>
      <c r="AK304" s="10"/>
      <c r="AL304" s="22"/>
      <c r="AN304" s="10"/>
      <c r="AO304" s="22"/>
      <c r="AQ304" s="10"/>
      <c r="AR304" s="22"/>
      <c r="AT304" s="10"/>
      <c r="AU304" s="22"/>
      <c r="AW304" s="10"/>
      <c r="AX304" s="22"/>
      <c r="AZ304" s="10"/>
      <c r="BA304" s="22"/>
      <c r="BC304" s="10"/>
      <c r="BD304" s="22"/>
      <c r="BF304" s="10"/>
      <c r="BG304" s="22"/>
      <c r="BI304" s="10"/>
      <c r="BJ304" s="22"/>
      <c r="BL304" s="10"/>
      <c r="BM304" s="22"/>
      <c r="BO304" s="10"/>
      <c r="BP304" s="22"/>
      <c r="BR304" s="10"/>
      <c r="BS304" s="22"/>
      <c r="BU304" s="10"/>
      <c r="BV304" s="22"/>
      <c r="BX304" s="10"/>
      <c r="BY304" s="22"/>
      <c r="CA304" s="10"/>
      <c r="CB304" s="22"/>
      <c r="CD304" s="10"/>
      <c r="CE304" s="22"/>
      <c r="CG304" s="10"/>
      <c r="CH304" s="22"/>
      <c r="CJ304" s="10"/>
      <c r="CK304" s="22"/>
      <c r="CM304" s="10"/>
    </row>
    <row r="305" spans="1:91" ht="18" customHeight="1">
      <c r="B305" s="2" t="s">
        <v>254</v>
      </c>
      <c r="C305" s="1">
        <v>15</v>
      </c>
      <c r="D305" s="1" t="s">
        <v>2</v>
      </c>
      <c r="E305" s="30" t="s">
        <v>11</v>
      </c>
      <c r="F305" s="4" t="s">
        <v>80</v>
      </c>
      <c r="G305" s="1" t="s">
        <v>6</v>
      </c>
      <c r="H305" s="22"/>
      <c r="J305" s="19">
        <v>121.6</v>
      </c>
      <c r="K305" s="22"/>
      <c r="M305" s="19">
        <v>159.69999999999999</v>
      </c>
      <c r="N305" s="22"/>
      <c r="P305" s="19">
        <v>227.4</v>
      </c>
      <c r="Q305" s="22"/>
      <c r="S305" s="19">
        <v>310.10000000000002</v>
      </c>
      <c r="T305" s="22"/>
      <c r="V305" s="19">
        <v>260.10000000000002</v>
      </c>
      <c r="W305" s="22"/>
      <c r="Y305" s="19">
        <v>239.7</v>
      </c>
      <c r="Z305" s="22"/>
      <c r="AB305" s="19">
        <v>145.9</v>
      </c>
      <c r="AC305" s="22"/>
      <c r="AE305" s="19">
        <v>181.3</v>
      </c>
      <c r="AF305" s="22"/>
      <c r="AH305" s="19">
        <v>236</v>
      </c>
      <c r="AI305" s="22"/>
      <c r="AK305" s="19">
        <v>271.39999999999998</v>
      </c>
      <c r="AL305" s="22"/>
      <c r="AN305" s="19">
        <v>343.4</v>
      </c>
      <c r="AO305" s="22"/>
      <c r="AQ305" s="19">
        <v>311.20280000000002</v>
      </c>
      <c r="AR305" s="22"/>
      <c r="AT305" s="19">
        <v>443.79999999999995</v>
      </c>
      <c r="AU305" s="22"/>
      <c r="AW305" s="19">
        <v>121.6</v>
      </c>
      <c r="AX305" s="22"/>
      <c r="AZ305" s="19">
        <v>159.69999999999999</v>
      </c>
      <c r="BA305" s="22"/>
      <c r="BC305" s="19">
        <v>227.4</v>
      </c>
      <c r="BD305" s="22"/>
      <c r="BF305" s="19">
        <v>310.10000000000002</v>
      </c>
      <c r="BG305" s="22"/>
      <c r="BI305" s="19">
        <v>260.10000000000002</v>
      </c>
      <c r="BJ305" s="22"/>
      <c r="BL305" s="19">
        <v>239.7</v>
      </c>
      <c r="BM305" s="22"/>
      <c r="BO305" s="19">
        <v>145.9</v>
      </c>
      <c r="BP305" s="22"/>
      <c r="BR305" s="19">
        <v>181.3</v>
      </c>
      <c r="BS305" s="22"/>
      <c r="BU305" s="19">
        <v>236</v>
      </c>
      <c r="BV305" s="22"/>
      <c r="BX305" s="19">
        <v>271.39999999999998</v>
      </c>
      <c r="BY305" s="22"/>
      <c r="CA305" s="19">
        <v>343.4</v>
      </c>
      <c r="CB305" s="22"/>
      <c r="CD305" s="19">
        <v>311.20279999999997</v>
      </c>
      <c r="CE305" s="22"/>
      <c r="CG305" s="19">
        <v>443.8</v>
      </c>
      <c r="CH305" s="22"/>
      <c r="CJ305" s="19">
        <v>443.8</v>
      </c>
      <c r="CK305" s="22"/>
      <c r="CM305" s="19">
        <v>591.20000000000005</v>
      </c>
    </row>
    <row r="306" spans="1:91" ht="18" customHeight="1">
      <c r="A306" s="11"/>
      <c r="B306" s="20"/>
      <c r="H306" s="22"/>
      <c r="J306" s="10"/>
      <c r="K306" s="22"/>
      <c r="M306" s="10"/>
      <c r="N306" s="22"/>
      <c r="P306" s="10"/>
      <c r="Q306" s="22"/>
      <c r="S306" s="10"/>
      <c r="T306" s="22"/>
      <c r="V306" s="10"/>
      <c r="W306" s="22"/>
      <c r="Y306" s="10"/>
      <c r="Z306" s="22"/>
      <c r="AB306" s="10"/>
      <c r="AC306" s="22"/>
      <c r="AE306" s="10"/>
      <c r="AF306" s="22"/>
      <c r="AH306" s="10"/>
      <c r="AI306" s="22"/>
      <c r="AK306" s="10"/>
      <c r="AL306" s="22"/>
      <c r="AN306" s="10"/>
      <c r="AO306" s="22"/>
      <c r="AQ306" s="10"/>
      <c r="AR306" s="22"/>
      <c r="AT306" s="10"/>
      <c r="AU306" s="22"/>
      <c r="AW306" s="10"/>
      <c r="AX306" s="22"/>
      <c r="AZ306" s="10"/>
      <c r="BA306" s="22"/>
      <c r="BC306" s="10"/>
      <c r="BD306" s="22"/>
      <c r="BF306" s="10"/>
      <c r="BG306" s="22"/>
      <c r="BI306" s="10"/>
      <c r="BJ306" s="22"/>
      <c r="BL306" s="10"/>
      <c r="BM306" s="22"/>
      <c r="BO306" s="10"/>
      <c r="BP306" s="22"/>
      <c r="BR306" s="10"/>
      <c r="BS306" s="22"/>
      <c r="BU306" s="10"/>
      <c r="BV306" s="22"/>
      <c r="BX306" s="10"/>
      <c r="BY306" s="22"/>
      <c r="CA306" s="10"/>
      <c r="CB306" s="22"/>
      <c r="CD306" s="10"/>
      <c r="CE306" s="22"/>
      <c r="CG306" s="10"/>
      <c r="CH306" s="22"/>
      <c r="CJ306" s="10"/>
      <c r="CK306" s="22"/>
      <c r="CM306" s="10"/>
    </row>
    <row r="307" spans="1:91" ht="18" customHeight="1">
      <c r="B307" s="25" t="s">
        <v>255</v>
      </c>
      <c r="H307" s="22"/>
      <c r="J307" s="10"/>
      <c r="K307" s="22"/>
      <c r="M307" s="10"/>
      <c r="N307" s="22"/>
      <c r="P307" s="10"/>
      <c r="Q307" s="22"/>
      <c r="S307" s="10"/>
      <c r="T307" s="22"/>
      <c r="V307" s="10"/>
      <c r="W307" s="22"/>
      <c r="Y307" s="10"/>
      <c r="Z307" s="22"/>
      <c r="AB307" s="10"/>
      <c r="AC307" s="22"/>
      <c r="AE307" s="10"/>
      <c r="AF307" s="22"/>
      <c r="AH307" s="10"/>
      <c r="AI307" s="22"/>
      <c r="AK307" s="10"/>
      <c r="AL307" s="22"/>
      <c r="AN307" s="10"/>
      <c r="AO307" s="22"/>
      <c r="AQ307" s="10"/>
      <c r="AR307" s="22"/>
      <c r="AT307" s="10"/>
      <c r="AU307" s="22"/>
      <c r="AW307" s="10"/>
      <c r="AX307" s="22"/>
      <c r="AZ307" s="10"/>
      <c r="BA307" s="22"/>
      <c r="BC307" s="10"/>
      <c r="BD307" s="22"/>
      <c r="BF307" s="10"/>
      <c r="BG307" s="22"/>
      <c r="BI307" s="10"/>
      <c r="BJ307" s="22"/>
      <c r="BL307" s="10"/>
      <c r="BM307" s="22"/>
      <c r="BO307" s="10"/>
      <c r="BP307" s="22"/>
      <c r="BR307" s="10"/>
      <c r="BS307" s="22"/>
      <c r="BU307" s="10"/>
      <c r="BV307" s="22"/>
      <c r="BX307" s="10"/>
      <c r="BY307" s="22"/>
      <c r="CA307" s="10"/>
      <c r="CB307" s="22"/>
      <c r="CD307" s="10"/>
      <c r="CE307" s="22"/>
      <c r="CG307" s="10"/>
      <c r="CH307" s="22"/>
      <c r="CJ307" s="10"/>
      <c r="CK307" s="22"/>
      <c r="CM307" s="10"/>
    </row>
    <row r="308" spans="1:91" ht="18" customHeight="1">
      <c r="B308" s="2" t="s">
        <v>256</v>
      </c>
      <c r="C308" s="1">
        <v>15</v>
      </c>
      <c r="D308" s="1" t="s">
        <v>8</v>
      </c>
      <c r="E308" s="30" t="s">
        <v>11</v>
      </c>
      <c r="F308" s="1" t="s">
        <v>257</v>
      </c>
      <c r="G308" s="1" t="s">
        <v>258</v>
      </c>
      <c r="H308" s="41">
        <v>0</v>
      </c>
      <c r="I308" s="17"/>
      <c r="J308" s="19">
        <v>0</v>
      </c>
      <c r="K308" s="41">
        <v>0</v>
      </c>
      <c r="L308" s="17"/>
      <c r="M308" s="19">
        <v>0</v>
      </c>
      <c r="N308" s="41">
        <v>12.960100000000001</v>
      </c>
      <c r="O308" s="17"/>
      <c r="P308" s="19">
        <v>6.4554086201567529</v>
      </c>
      <c r="Q308" s="41">
        <v>42.008600000000001</v>
      </c>
      <c r="R308" s="17"/>
      <c r="S308" s="19">
        <v>17.14397726372</v>
      </c>
      <c r="T308" s="41">
        <v>57.968699999999998</v>
      </c>
      <c r="U308" s="17"/>
      <c r="V308" s="19">
        <v>24.922413899999999</v>
      </c>
      <c r="W308" s="41">
        <v>36.645800000000001</v>
      </c>
      <c r="X308" s="17"/>
      <c r="Y308" s="19">
        <v>14.5483826</v>
      </c>
      <c r="Z308" s="41">
        <v>113.06570000000001</v>
      </c>
      <c r="AA308" s="17"/>
      <c r="AB308" s="19">
        <v>45.436323000000002</v>
      </c>
      <c r="AC308" s="41">
        <v>236.4101</v>
      </c>
      <c r="AD308" s="17"/>
      <c r="AE308" s="19">
        <v>90.280056599999995</v>
      </c>
      <c r="AF308" s="41">
        <v>441.53719999999998</v>
      </c>
      <c r="AG308" s="17"/>
      <c r="AH308" s="19">
        <v>171.9032133</v>
      </c>
      <c r="AI308" s="41">
        <v>1026.4410199999998</v>
      </c>
      <c r="AJ308" s="17"/>
      <c r="AK308" s="19">
        <v>407.68512065999994</v>
      </c>
      <c r="AL308" s="41">
        <v>1873.4396000000004</v>
      </c>
      <c r="AM308" s="17"/>
      <c r="AN308" s="19">
        <v>790.73423593437929</v>
      </c>
      <c r="AO308" s="41">
        <v>1544.0034000000003</v>
      </c>
      <c r="AP308" s="17"/>
      <c r="AQ308" s="19">
        <v>734.58499945326957</v>
      </c>
      <c r="AR308" s="41">
        <v>1232.8201488707507</v>
      </c>
      <c r="AS308" s="17"/>
      <c r="AT308" s="19">
        <v>602.40518492085221</v>
      </c>
      <c r="AU308" s="41">
        <v>0</v>
      </c>
      <c r="AV308" s="17"/>
      <c r="AW308" s="19">
        <v>0</v>
      </c>
      <c r="AX308" s="41">
        <v>0</v>
      </c>
      <c r="AY308" s="17"/>
      <c r="AZ308" s="19">
        <v>0</v>
      </c>
      <c r="BA308" s="41">
        <v>12.960100000000001</v>
      </c>
      <c r="BB308" s="17">
        <v>500.68644040739446</v>
      </c>
      <c r="BC308" s="19">
        <v>6.4889463363238731</v>
      </c>
      <c r="BD308" s="41">
        <v>42.008600000000001</v>
      </c>
      <c r="BE308" s="17">
        <v>408.70294158738454</v>
      </c>
      <c r="BF308" s="19">
        <v>17.169038391967803</v>
      </c>
      <c r="BG308" s="41">
        <v>55.326219999999999</v>
      </c>
      <c r="BH308" s="17">
        <v>414.89499192245563</v>
      </c>
      <c r="BI308" s="19">
        <v>22.954571600000001</v>
      </c>
      <c r="BJ308" s="41">
        <v>36.645800000000001</v>
      </c>
      <c r="BK308" s="17">
        <v>380</v>
      </c>
      <c r="BL308" s="19">
        <v>13.925404</v>
      </c>
      <c r="BM308" s="41">
        <v>113.06570000000001</v>
      </c>
      <c r="BN308" s="17">
        <v>396.12648221343875</v>
      </c>
      <c r="BO308" s="19">
        <v>44.788318000000004</v>
      </c>
      <c r="BP308" s="41">
        <v>227.82962000000001</v>
      </c>
      <c r="BQ308" s="17">
        <v>375.75127500980773</v>
      </c>
      <c r="BR308" s="19">
        <v>85.607270200000002</v>
      </c>
      <c r="BS308" s="41">
        <v>472.19454000000002</v>
      </c>
      <c r="BT308" s="17">
        <v>377.81374219193634</v>
      </c>
      <c r="BU308" s="19">
        <v>178.4015862</v>
      </c>
      <c r="BV308" s="41">
        <v>1076.4927199999995</v>
      </c>
      <c r="BW308" s="17">
        <v>393.91979408834288</v>
      </c>
      <c r="BX308" s="19">
        <v>424.05179059999995</v>
      </c>
      <c r="BY308" s="41">
        <v>1981.9121199999993</v>
      </c>
      <c r="BZ308" s="17">
        <v>416.9312551276272</v>
      </c>
      <c r="CA308" s="19">
        <v>826.3211077442561</v>
      </c>
      <c r="CB308" s="41">
        <v>1640.2123799999995</v>
      </c>
      <c r="CC308" s="17">
        <v>472.72334957223052</v>
      </c>
      <c r="CD308" s="19">
        <v>775.36669028343999</v>
      </c>
      <c r="CE308" s="41">
        <v>1282.7817600000003</v>
      </c>
      <c r="CF308" s="17">
        <v>480.43016049331095</v>
      </c>
      <c r="CG308" s="19">
        <v>616.28704683469198</v>
      </c>
      <c r="CH308" s="41">
        <v>746.23361999999997</v>
      </c>
      <c r="CI308" s="17">
        <v>482.31997022635016</v>
      </c>
      <c r="CJ308" s="19">
        <v>359.92337738030147</v>
      </c>
      <c r="CK308" s="41">
        <v>288.36634640067268</v>
      </c>
      <c r="CL308" s="17">
        <v>529.78842487973509</v>
      </c>
      <c r="CM308" s="19">
        <v>152.77315244793644</v>
      </c>
    </row>
    <row r="309" spans="1:91" ht="18" customHeight="1">
      <c r="B309" s="2" t="s">
        <v>259</v>
      </c>
      <c r="C309" s="1">
        <v>15</v>
      </c>
      <c r="D309" s="1" t="s">
        <v>8</v>
      </c>
      <c r="E309" s="30" t="s">
        <v>11</v>
      </c>
      <c r="F309" s="1" t="s">
        <v>257</v>
      </c>
      <c r="G309" s="1" t="s">
        <v>258</v>
      </c>
      <c r="H309" s="41">
        <v>0</v>
      </c>
      <c r="I309" s="17"/>
      <c r="J309" s="19">
        <v>0</v>
      </c>
      <c r="K309" s="41">
        <v>0</v>
      </c>
      <c r="L309" s="17"/>
      <c r="M309" s="19">
        <v>0</v>
      </c>
      <c r="N309" s="41">
        <v>0</v>
      </c>
      <c r="O309" s="17"/>
      <c r="P309" s="19">
        <v>0</v>
      </c>
      <c r="Q309" s="41">
        <v>9.8317999999999994</v>
      </c>
      <c r="R309" s="17"/>
      <c r="S309" s="19">
        <v>4.8736999480399987</v>
      </c>
      <c r="T309" s="41">
        <v>52.287299999999995</v>
      </c>
      <c r="U309" s="17"/>
      <c r="V309" s="19">
        <v>20.798279100000002</v>
      </c>
      <c r="W309" s="41">
        <v>94.295900000000017</v>
      </c>
      <c r="X309" s="17"/>
      <c r="Y309" s="19">
        <v>37.6455153</v>
      </c>
      <c r="Z309" s="41">
        <v>83.570300000000003</v>
      </c>
      <c r="AA309" s="17"/>
      <c r="AB309" s="19">
        <v>24.286780500000006</v>
      </c>
      <c r="AC309" s="41">
        <v>179.65379999999999</v>
      </c>
      <c r="AD309" s="17"/>
      <c r="AE309" s="19">
        <v>59.499372199999996</v>
      </c>
      <c r="AF309" s="41">
        <v>345.27493999999996</v>
      </c>
      <c r="AG309" s="17"/>
      <c r="AH309" s="19">
        <v>127.34343996000001</v>
      </c>
      <c r="AI309" s="41">
        <v>391.84191999999996</v>
      </c>
      <c r="AJ309" s="17"/>
      <c r="AK309" s="19">
        <v>151.50079821999998</v>
      </c>
      <c r="AL309" s="41">
        <v>481.57943999999998</v>
      </c>
      <c r="AM309" s="17"/>
      <c r="AN309" s="19">
        <v>196.80366017903972</v>
      </c>
      <c r="AO309" s="41">
        <v>740.24515999999994</v>
      </c>
      <c r="AP309" s="17"/>
      <c r="AQ309" s="19">
        <v>294.20837379262321</v>
      </c>
      <c r="AR309" s="41">
        <v>1621.2477539384267</v>
      </c>
      <c r="AS309" s="17"/>
      <c r="AT309" s="19">
        <v>670.78582057857273</v>
      </c>
      <c r="AU309" s="41">
        <v>0</v>
      </c>
      <c r="AV309" s="17"/>
      <c r="AW309" s="19">
        <v>0</v>
      </c>
      <c r="AX309" s="41">
        <v>0</v>
      </c>
      <c r="AY309" s="17"/>
      <c r="AZ309" s="19">
        <v>0</v>
      </c>
      <c r="BA309" s="41">
        <v>0</v>
      </c>
      <c r="BB309" s="17"/>
      <c r="BC309" s="19">
        <v>0</v>
      </c>
      <c r="BD309" s="41">
        <v>11.619400000000001</v>
      </c>
      <c r="BE309" s="17">
        <v>498.2630798559627</v>
      </c>
      <c r="BF309" s="19">
        <v>5.7895180300783728</v>
      </c>
      <c r="BG309" s="41">
        <v>61.225299999999997</v>
      </c>
      <c r="BH309" s="17">
        <v>394.01459854014598</v>
      </c>
      <c r="BI309" s="19">
        <v>24.123661999999999</v>
      </c>
      <c r="BJ309" s="41">
        <v>97.871099999999998</v>
      </c>
      <c r="BK309" s="17">
        <v>389.86301369863014</v>
      </c>
      <c r="BL309" s="19">
        <v>38.156322000000003</v>
      </c>
      <c r="BM309" s="41">
        <v>74.09602000000001</v>
      </c>
      <c r="BN309" s="17">
        <v>336.57418576598309</v>
      </c>
      <c r="BO309" s="19">
        <v>24.938807600000001</v>
      </c>
      <c r="BP309" s="41">
        <v>179.65379999999999</v>
      </c>
      <c r="BQ309" s="17">
        <v>337.61194029850742</v>
      </c>
      <c r="BR309" s="19">
        <v>60.65326799999999</v>
      </c>
      <c r="BS309" s="41">
        <v>353.40852000000001</v>
      </c>
      <c r="BT309" s="17">
        <v>365.63732928679815</v>
      </c>
      <c r="BU309" s="19">
        <v>129.2193474</v>
      </c>
      <c r="BV309" s="41">
        <v>402.83565999999996</v>
      </c>
      <c r="BW309" s="17">
        <v>383.25049922343021</v>
      </c>
      <c r="BX309" s="19">
        <v>154.38696779999998</v>
      </c>
      <c r="BY309" s="41">
        <v>528.05704000000003</v>
      </c>
      <c r="BZ309" s="17">
        <v>397.48667433987811</v>
      </c>
      <c r="CA309" s="19">
        <v>209.89563669136001</v>
      </c>
      <c r="CB309" s="41">
        <v>726.57002</v>
      </c>
      <c r="CC309" s="17">
        <v>405.81981188338051</v>
      </c>
      <c r="CD309" s="19">
        <v>294.85650883650402</v>
      </c>
      <c r="CE309" s="41">
        <v>885.48766000000001</v>
      </c>
      <c r="CF309" s="17">
        <v>417.73383755930143</v>
      </c>
      <c r="CG309" s="19">
        <v>369.89815832320596</v>
      </c>
      <c r="CH309" s="41">
        <v>188.23428000000001</v>
      </c>
      <c r="CI309" s="17">
        <v>449.68242228902324</v>
      </c>
      <c r="CJ309" s="19">
        <v>84.645646988230254</v>
      </c>
      <c r="CK309" s="41">
        <v>311.52458157894739</v>
      </c>
      <c r="CL309" s="17">
        <v>392.41211419909143</v>
      </c>
      <c r="CM309" s="19">
        <v>122.24601968238207</v>
      </c>
    </row>
    <row r="310" spans="1:91" ht="18" customHeight="1">
      <c r="B310" s="2" t="s">
        <v>260</v>
      </c>
      <c r="C310" s="1">
        <v>15</v>
      </c>
      <c r="D310" s="1" t="s">
        <v>8</v>
      </c>
      <c r="E310" s="30" t="s">
        <v>11</v>
      </c>
      <c r="F310" s="1" t="s">
        <v>257</v>
      </c>
      <c r="G310" s="1" t="s">
        <v>258</v>
      </c>
      <c r="H310" s="41">
        <v>58.9908</v>
      </c>
      <c r="I310" s="17">
        <f>J310*10^3/H310</f>
        <v>375.05436115425488</v>
      </c>
      <c r="J310" s="19">
        <v>22.124756807978418</v>
      </c>
      <c r="K310" s="41">
        <v>0</v>
      </c>
      <c r="L310" s="17" t="e">
        <f>M310*10^3/K310</f>
        <v>#DIV/0!</v>
      </c>
      <c r="M310" s="19">
        <v>0</v>
      </c>
      <c r="N310" s="41">
        <v>8.9380000000000006</v>
      </c>
      <c r="O310" s="17">
        <f>P310*10^3/N310</f>
        <v>498.09867363344046</v>
      </c>
      <c r="P310" s="19">
        <v>4.4520059449356912</v>
      </c>
      <c r="Q310" s="41">
        <v>0</v>
      </c>
      <c r="R310" s="17" t="e">
        <f>S310*10^3/Q310</f>
        <v>#DIV/0!</v>
      </c>
      <c r="S310" s="19">
        <v>0</v>
      </c>
      <c r="T310" s="41">
        <v>81.335800000000006</v>
      </c>
      <c r="U310" s="17">
        <f>V310*10^3/T310</f>
        <v>368</v>
      </c>
      <c r="V310" s="19">
        <v>29.931574400000002</v>
      </c>
      <c r="W310" s="41">
        <v>0</v>
      </c>
      <c r="X310" s="17" t="e">
        <f>Y310*10^3/W310</f>
        <v>#DIV/0!</v>
      </c>
      <c r="Y310" s="19">
        <v>0</v>
      </c>
      <c r="Z310" s="41">
        <v>0</v>
      </c>
      <c r="AA310" s="17" t="e">
        <f>AB310*10^3/Z310</f>
        <v>#DIV/0!</v>
      </c>
      <c r="AB310" s="19">
        <v>0</v>
      </c>
      <c r="AC310" s="41">
        <v>0</v>
      </c>
      <c r="AD310" s="17" t="e">
        <f>AE310*10^3/AC310</f>
        <v>#DIV/0!</v>
      </c>
      <c r="AE310" s="19">
        <v>0</v>
      </c>
      <c r="AF310" s="41">
        <v>0</v>
      </c>
      <c r="AG310" s="17" t="e">
        <f>AH310*10^3/AF310</f>
        <v>#DIV/0!</v>
      </c>
      <c r="AH310" s="19">
        <v>0</v>
      </c>
      <c r="AI310" s="41">
        <v>44.69</v>
      </c>
      <c r="AJ310" s="17">
        <f>AK310*10^3/AI310</f>
        <v>330</v>
      </c>
      <c r="AK310" s="19">
        <v>14.747699999999998</v>
      </c>
      <c r="AL310" s="41">
        <v>40.220999999999997</v>
      </c>
      <c r="AM310" s="17">
        <f>AN310*10^3/AL310</f>
        <v>339.50130140551795</v>
      </c>
      <c r="AN310" s="19">
        <v>13.655081843831336</v>
      </c>
      <c r="AO310" s="41">
        <v>4.1114800000000002</v>
      </c>
      <c r="AP310" s="17">
        <f>AQ310*10^3/AO310</f>
        <v>550.25072168851443</v>
      </c>
      <c r="AQ310" s="19">
        <v>2.2623448372078934</v>
      </c>
      <c r="AR310" s="41">
        <v>0</v>
      </c>
      <c r="AS310" s="17" t="e">
        <f>AT310*10^3/AR310</f>
        <v>#DIV/0!</v>
      </c>
      <c r="AT310" s="19">
        <v>0</v>
      </c>
      <c r="AU310" s="41">
        <v>58.9908</v>
      </c>
      <c r="AV310" s="17">
        <v>374.39024284756607</v>
      </c>
      <c r="AW310" s="19">
        <v>22.085579937772199</v>
      </c>
      <c r="AX310" s="41">
        <v>0</v>
      </c>
      <c r="AY310" s="17"/>
      <c r="AZ310" s="19">
        <v>0</v>
      </c>
      <c r="BA310" s="41">
        <v>8.9380000000000006</v>
      </c>
      <c r="BB310" s="17">
        <v>500.68644040739446</v>
      </c>
      <c r="BC310" s="19">
        <v>4.4751354043612919</v>
      </c>
      <c r="BD310" s="41">
        <v>0</v>
      </c>
      <c r="BE310" s="17"/>
      <c r="BF310" s="19">
        <v>0</v>
      </c>
      <c r="BG310" s="41">
        <v>81.335800000000006</v>
      </c>
      <c r="BH310" s="17">
        <v>368</v>
      </c>
      <c r="BI310" s="19">
        <v>29.931574400000002</v>
      </c>
      <c r="BJ310" s="41">
        <v>0</v>
      </c>
      <c r="BK310" s="17"/>
      <c r="BL310" s="19">
        <v>0</v>
      </c>
      <c r="BM310" s="41">
        <v>0</v>
      </c>
      <c r="BN310" s="17"/>
      <c r="BO310" s="19">
        <v>0</v>
      </c>
      <c r="BP310" s="41">
        <v>0</v>
      </c>
      <c r="BQ310" s="17"/>
      <c r="BR310" s="19">
        <v>0</v>
      </c>
      <c r="BS310" s="41">
        <v>0</v>
      </c>
      <c r="BT310" s="17"/>
      <c r="BU310" s="19">
        <v>0</v>
      </c>
      <c r="BV310" s="41">
        <v>44.69</v>
      </c>
      <c r="BW310" s="17">
        <v>330</v>
      </c>
      <c r="BX310" s="19">
        <v>14.747699999999998</v>
      </c>
      <c r="BY310" s="41">
        <v>40.220999999999997</v>
      </c>
      <c r="BZ310" s="17">
        <v>340.53359999999998</v>
      </c>
      <c r="CA310" s="19">
        <v>13.696601925599998</v>
      </c>
      <c r="CB310" s="41">
        <v>4.1114800000000002</v>
      </c>
      <c r="CC310" s="17">
        <v>520</v>
      </c>
      <c r="CD310" s="19">
        <v>2.1379696000000004</v>
      </c>
      <c r="CE310" s="41">
        <v>0</v>
      </c>
      <c r="CF310" s="17" t="e">
        <v>#DIV/0!</v>
      </c>
      <c r="CG310" s="19">
        <v>0</v>
      </c>
      <c r="CH310" s="41">
        <v>26.814</v>
      </c>
      <c r="CI310" s="17">
        <v>438.29084731020072</v>
      </c>
      <c r="CJ310" s="19">
        <v>11.752330779775722</v>
      </c>
      <c r="CK310" s="41">
        <v>23.238800000000001</v>
      </c>
      <c r="CL310" s="17">
        <v>458.83885794813773</v>
      </c>
      <c r="CM310" s="19">
        <v>10.662864452085183</v>
      </c>
    </row>
    <row r="311" spans="1:91" ht="18" customHeight="1">
      <c r="B311" s="2" t="s">
        <v>261</v>
      </c>
      <c r="C311" s="1">
        <v>15</v>
      </c>
      <c r="D311" s="1" t="s">
        <v>8</v>
      </c>
      <c r="E311" s="30" t="s">
        <v>11</v>
      </c>
      <c r="F311" s="1" t="s">
        <v>257</v>
      </c>
      <c r="G311" s="1" t="s">
        <v>258</v>
      </c>
      <c r="H311" s="41">
        <v>0</v>
      </c>
      <c r="I311" s="17"/>
      <c r="J311" s="19">
        <v>0</v>
      </c>
      <c r="K311" s="41">
        <v>0</v>
      </c>
      <c r="L311" s="17"/>
      <c r="M311" s="19">
        <v>0</v>
      </c>
      <c r="N311" s="41">
        <v>0</v>
      </c>
      <c r="O311" s="17"/>
      <c r="P311" s="19">
        <v>0</v>
      </c>
      <c r="Q311" s="41">
        <v>0</v>
      </c>
      <c r="R311" s="17"/>
      <c r="S311" s="19">
        <v>0</v>
      </c>
      <c r="T311" s="41">
        <v>107.256</v>
      </c>
      <c r="U311" s="17"/>
      <c r="V311" s="19">
        <v>39.470208</v>
      </c>
      <c r="W311" s="41">
        <v>0</v>
      </c>
      <c r="X311" s="17"/>
      <c r="Y311" s="19">
        <v>0</v>
      </c>
      <c r="Z311" s="41">
        <v>62.566000000000003</v>
      </c>
      <c r="AA311" s="17"/>
      <c r="AB311" s="19">
        <v>13.827086000000001</v>
      </c>
      <c r="AC311" s="41">
        <v>74.185400000000001</v>
      </c>
      <c r="AD311" s="17"/>
      <c r="AE311" s="19">
        <v>23.473869400000002</v>
      </c>
      <c r="AF311" s="41">
        <v>82.229600000000005</v>
      </c>
      <c r="AG311" s="17"/>
      <c r="AH311" s="19">
        <v>28.099284400000002</v>
      </c>
      <c r="AI311" s="41">
        <v>139.79032000000001</v>
      </c>
      <c r="AJ311" s="17"/>
      <c r="AK311" s="19">
        <v>50.151117999999997</v>
      </c>
      <c r="AL311" s="41">
        <v>41.204180000000001</v>
      </c>
      <c r="AM311" s="17"/>
      <c r="AN311" s="19">
        <v>16.066008381632106</v>
      </c>
      <c r="AO311" s="41">
        <v>44.69</v>
      </c>
      <c r="AP311" s="17"/>
      <c r="AQ311" s="19">
        <v>20.347219319861814</v>
      </c>
      <c r="AR311" s="41">
        <v>46.004411764705885</v>
      </c>
      <c r="AS311" s="17"/>
      <c r="AT311" s="19">
        <v>19.779262038630449</v>
      </c>
      <c r="AU311" s="41">
        <v>0</v>
      </c>
      <c r="AV311" s="17"/>
      <c r="AW311" s="19">
        <v>0</v>
      </c>
      <c r="AX311" s="41">
        <v>0</v>
      </c>
      <c r="AY311" s="17"/>
      <c r="AZ311" s="19">
        <v>0</v>
      </c>
      <c r="BA311" s="41">
        <v>0</v>
      </c>
      <c r="BB311" s="17"/>
      <c r="BC311" s="19">
        <v>0</v>
      </c>
      <c r="BD311" s="41">
        <v>0</v>
      </c>
      <c r="BE311" s="17"/>
      <c r="BF311" s="19">
        <v>0</v>
      </c>
      <c r="BG311" s="41">
        <v>107.256</v>
      </c>
      <c r="BH311" s="17">
        <v>368</v>
      </c>
      <c r="BI311" s="19">
        <v>39.470208</v>
      </c>
      <c r="BJ311" s="41">
        <v>0</v>
      </c>
      <c r="BK311" s="17"/>
      <c r="BL311" s="19">
        <v>0</v>
      </c>
      <c r="BM311" s="41">
        <v>62.566000000000003</v>
      </c>
      <c r="BN311" s="17">
        <v>221</v>
      </c>
      <c r="BO311" s="19">
        <v>13.827086000000001</v>
      </c>
      <c r="BP311" s="41">
        <v>63.906700000000001</v>
      </c>
      <c r="BQ311" s="17">
        <v>380.00000000000006</v>
      </c>
      <c r="BR311" s="19">
        <v>24.284546000000002</v>
      </c>
      <c r="BS311" s="41">
        <v>82.229600000000005</v>
      </c>
      <c r="BT311" s="17">
        <v>341.95652173913044</v>
      </c>
      <c r="BU311" s="19">
        <v>28.118948000000003</v>
      </c>
      <c r="BV311" s="41">
        <v>139.79032000000001</v>
      </c>
      <c r="BW311" s="17">
        <v>358.26086956521738</v>
      </c>
      <c r="BX311" s="19">
        <v>50.0814016</v>
      </c>
      <c r="BY311" s="41">
        <v>41.204180000000001</v>
      </c>
      <c r="BZ311" s="17">
        <v>390</v>
      </c>
      <c r="CA311" s="19">
        <v>16.069630199999999</v>
      </c>
      <c r="CB311" s="41">
        <v>48.265199999999993</v>
      </c>
      <c r="CC311" s="17">
        <v>476.66666666666674</v>
      </c>
      <c r="CD311" s="19">
        <v>23.006412000000001</v>
      </c>
      <c r="CE311" s="41">
        <v>164.10167999999999</v>
      </c>
      <c r="CF311" s="17">
        <v>404.97563894335508</v>
      </c>
      <c r="CG311" s="19">
        <v>66.457182709677994</v>
      </c>
      <c r="CH311" s="41">
        <v>563.36213999999995</v>
      </c>
      <c r="CI311" s="17">
        <v>384.60289934376038</v>
      </c>
      <c r="CJ311" s="19">
        <v>216.67071242450541</v>
      </c>
      <c r="CK311" s="41">
        <v>152.76829599999999</v>
      </c>
      <c r="CL311" s="17">
        <v>562.06174551604522</v>
      </c>
      <c r="CM311" s="19">
        <v>85.865215109271873</v>
      </c>
    </row>
    <row r="312" spans="1:91" ht="18" customHeight="1">
      <c r="B312" s="2" t="s">
        <v>262</v>
      </c>
      <c r="C312" s="1">
        <v>15</v>
      </c>
      <c r="D312" s="1" t="s">
        <v>8</v>
      </c>
      <c r="E312" s="30" t="s">
        <v>11</v>
      </c>
      <c r="F312" s="1" t="s">
        <v>257</v>
      </c>
      <c r="G312" s="1" t="s">
        <v>258</v>
      </c>
      <c r="H312" s="41">
        <v>0</v>
      </c>
      <c r="I312" s="17"/>
      <c r="J312" s="19">
        <v>0</v>
      </c>
      <c r="K312" s="41">
        <v>0</v>
      </c>
      <c r="L312" s="17"/>
      <c r="M312" s="19">
        <v>0</v>
      </c>
      <c r="N312" s="41">
        <v>0</v>
      </c>
      <c r="O312" s="17"/>
      <c r="P312" s="19">
        <v>0</v>
      </c>
      <c r="Q312" s="41">
        <v>0</v>
      </c>
      <c r="R312" s="17"/>
      <c r="S312" s="19">
        <v>0</v>
      </c>
      <c r="T312" s="41">
        <v>16.624680000000001</v>
      </c>
      <c r="U312" s="17"/>
      <c r="V312" s="19">
        <v>6.5999979600000005</v>
      </c>
      <c r="W312" s="41">
        <v>35.48386</v>
      </c>
      <c r="X312" s="17"/>
      <c r="Y312" s="19">
        <v>15.338412420000001</v>
      </c>
      <c r="Z312" s="41">
        <v>44.243099999999998</v>
      </c>
      <c r="AA312" s="17"/>
      <c r="AB312" s="19">
        <v>18.659862600000004</v>
      </c>
      <c r="AC312" s="41">
        <v>13.407</v>
      </c>
      <c r="AD312" s="17"/>
      <c r="AE312" s="19">
        <v>6.7571279999999998</v>
      </c>
      <c r="AF312" s="41">
        <v>72.487180000000009</v>
      </c>
      <c r="AG312" s="17"/>
      <c r="AH312" s="19">
        <v>33.246946740000006</v>
      </c>
      <c r="AI312" s="41">
        <v>136.75140000000002</v>
      </c>
      <c r="AJ312" s="17"/>
      <c r="AK312" s="19">
        <v>48.256262000000007</v>
      </c>
      <c r="AL312" s="41">
        <v>58.9908</v>
      </c>
      <c r="AM312" s="17"/>
      <c r="AN312" s="19">
        <v>28.018204968453929</v>
      </c>
      <c r="AO312" s="41">
        <v>61.850960000000001</v>
      </c>
      <c r="AP312" s="17"/>
      <c r="AQ312" s="19">
        <v>32.033035101854139</v>
      </c>
      <c r="AR312" s="41">
        <v>160.87635122077924</v>
      </c>
      <c r="AS312" s="17"/>
      <c r="AT312" s="19">
        <v>78.76750243959313</v>
      </c>
      <c r="AU312" s="41">
        <v>0</v>
      </c>
      <c r="AV312" s="17"/>
      <c r="AW312" s="19">
        <v>0</v>
      </c>
      <c r="AX312" s="41">
        <v>0</v>
      </c>
      <c r="AY312" s="17"/>
      <c r="AZ312" s="19">
        <v>0</v>
      </c>
      <c r="BA312" s="41">
        <v>0</v>
      </c>
      <c r="BB312" s="17"/>
      <c r="BC312" s="19">
        <v>0</v>
      </c>
      <c r="BD312" s="41">
        <v>0</v>
      </c>
      <c r="BE312" s="17"/>
      <c r="BF312" s="19">
        <v>0</v>
      </c>
      <c r="BG312" s="41">
        <v>16.624680000000001</v>
      </c>
      <c r="BH312" s="17">
        <v>380</v>
      </c>
      <c r="BI312" s="19">
        <v>6.3173784000000008</v>
      </c>
      <c r="BJ312" s="41">
        <v>38.165259999999996</v>
      </c>
      <c r="BK312" s="17">
        <v>380</v>
      </c>
      <c r="BL312" s="19">
        <v>14.502798799999999</v>
      </c>
      <c r="BM312" s="41">
        <v>44.243099999999998</v>
      </c>
      <c r="BN312" s="17">
        <v>416.36363636363649</v>
      </c>
      <c r="BO312" s="19">
        <v>18.421218000000003</v>
      </c>
      <c r="BP312" s="41">
        <v>13.407</v>
      </c>
      <c r="BQ312" s="17">
        <v>500</v>
      </c>
      <c r="BR312" s="19">
        <v>6.7035</v>
      </c>
      <c r="BS312" s="41">
        <v>72.487180000000009</v>
      </c>
      <c r="BT312" s="17">
        <v>457.09001233045626</v>
      </c>
      <c r="BU312" s="19">
        <v>33.133166000000003</v>
      </c>
      <c r="BV312" s="41">
        <v>136.75140000000002</v>
      </c>
      <c r="BW312" s="17">
        <v>352.74509803921569</v>
      </c>
      <c r="BX312" s="19">
        <v>48.238386000000006</v>
      </c>
      <c r="BY312" s="41">
        <v>58.990800000000007</v>
      </c>
      <c r="BZ312" s="17">
        <v>476.66666666666669</v>
      </c>
      <c r="CA312" s="19">
        <v>28.118948000000003</v>
      </c>
      <c r="CB312" s="41">
        <v>63.191660000000006</v>
      </c>
      <c r="CC312" s="17">
        <v>505.99717114568597</v>
      </c>
      <c r="CD312" s="19">
        <v>31.974801200000002</v>
      </c>
      <c r="CE312" s="41">
        <v>122.62935999999999</v>
      </c>
      <c r="CF312" s="17">
        <v>527.72604518950436</v>
      </c>
      <c r="CG312" s="19">
        <v>64.714707176920001</v>
      </c>
      <c r="CH312" s="41">
        <v>156.23623999999998</v>
      </c>
      <c r="CI312" s="17">
        <v>404.63910514950538</v>
      </c>
      <c r="CJ312" s="19">
        <v>63.219292345523357</v>
      </c>
      <c r="CK312" s="41">
        <v>98.764899999999997</v>
      </c>
      <c r="CL312" s="17">
        <v>550.88075201723791</v>
      </c>
      <c r="CM312" s="19">
        <v>54.407682384907297</v>
      </c>
    </row>
    <row r="313" spans="1:91" ht="18" customHeight="1">
      <c r="B313" s="2" t="s">
        <v>263</v>
      </c>
      <c r="C313" s="1">
        <v>15</v>
      </c>
      <c r="D313" s="1" t="s">
        <v>8</v>
      </c>
      <c r="E313" s="30" t="s">
        <v>11</v>
      </c>
      <c r="F313" s="1" t="s">
        <v>257</v>
      </c>
      <c r="G313" s="1" t="s">
        <v>258</v>
      </c>
      <c r="H313" s="22"/>
      <c r="J313" s="19">
        <v>0</v>
      </c>
      <c r="K313" s="22"/>
      <c r="M313" s="19">
        <v>0</v>
      </c>
      <c r="N313" s="22"/>
      <c r="P313" s="19">
        <v>0</v>
      </c>
      <c r="Q313" s="22"/>
      <c r="S313" s="19">
        <v>0</v>
      </c>
      <c r="T313" s="22"/>
      <c r="V313" s="19">
        <v>0</v>
      </c>
      <c r="W313" s="22"/>
      <c r="Y313" s="19">
        <v>0</v>
      </c>
      <c r="Z313" s="22"/>
      <c r="AB313" s="19">
        <v>10.97121624</v>
      </c>
      <c r="AC313" s="22"/>
      <c r="AE313" s="19">
        <v>32.158030199999999</v>
      </c>
      <c r="AF313" s="22"/>
      <c r="AH313" s="19">
        <v>3.8214418999999999</v>
      </c>
      <c r="AI313" s="22"/>
      <c r="AK313" s="19">
        <v>23.373763799999995</v>
      </c>
      <c r="AL313" s="22"/>
      <c r="AN313" s="19">
        <v>0</v>
      </c>
      <c r="AO313" s="22"/>
      <c r="AQ313" s="19">
        <v>64.534809124512805</v>
      </c>
      <c r="AR313" s="22"/>
      <c r="AT313" s="19">
        <v>6.1485248851514074</v>
      </c>
      <c r="AU313" s="22"/>
      <c r="AW313" s="19">
        <v>0</v>
      </c>
      <c r="AX313" s="22"/>
      <c r="AZ313" s="19">
        <v>0</v>
      </c>
      <c r="BA313" s="22"/>
      <c r="BC313" s="19">
        <v>0</v>
      </c>
      <c r="BD313" s="22"/>
      <c r="BF313" s="19">
        <v>0</v>
      </c>
      <c r="BG313" s="22"/>
      <c r="BI313" s="19">
        <v>0</v>
      </c>
      <c r="BJ313" s="22"/>
      <c r="BL313" s="19">
        <v>0</v>
      </c>
      <c r="BM313" s="22"/>
      <c r="BO313" s="19">
        <v>10.800679200000001</v>
      </c>
      <c r="BP313" s="22"/>
      <c r="BR313" s="19">
        <v>31.694147999999998</v>
      </c>
      <c r="BS313" s="22"/>
      <c r="BU313" s="19">
        <v>4.2455499999999997</v>
      </c>
      <c r="BV313" s="22"/>
      <c r="BX313" s="19">
        <v>20.888106000000001</v>
      </c>
      <c r="BY313" s="22"/>
      <c r="CA313" s="19">
        <v>0</v>
      </c>
      <c r="CB313" s="22"/>
      <c r="CD313" s="19">
        <v>64.742058886999999</v>
      </c>
      <c r="CE313" s="22"/>
      <c r="CG313" s="19">
        <v>22.032702883559999</v>
      </c>
      <c r="CH313" s="22"/>
      <c r="CJ313" s="19">
        <v>50.318532049197643</v>
      </c>
      <c r="CK313" s="22"/>
      <c r="CM313" s="19">
        <v>0</v>
      </c>
    </row>
    <row r="314" spans="1:91" ht="18" customHeight="1">
      <c r="B314" s="2"/>
      <c r="E314" s="50"/>
      <c r="F314" s="4"/>
      <c r="H314" s="22"/>
      <c r="J314" s="15"/>
      <c r="K314" s="22"/>
      <c r="M314" s="15"/>
      <c r="N314" s="22"/>
      <c r="P314" s="15"/>
      <c r="Q314" s="22"/>
      <c r="S314" s="15"/>
      <c r="T314" s="22"/>
      <c r="V314" s="15"/>
      <c r="W314" s="22"/>
      <c r="Y314" s="15"/>
      <c r="Z314" s="22"/>
      <c r="AB314" s="15"/>
      <c r="AC314" s="22"/>
      <c r="AE314" s="15"/>
      <c r="AF314" s="22"/>
      <c r="AH314" s="15"/>
      <c r="AI314" s="22"/>
      <c r="AK314" s="15"/>
      <c r="AL314" s="22"/>
      <c r="AN314" s="15"/>
      <c r="AO314" s="22"/>
      <c r="AQ314" s="15"/>
      <c r="AR314" s="22"/>
      <c r="AT314" s="15"/>
      <c r="AU314" s="22"/>
      <c r="AW314" s="15"/>
      <c r="AX314" s="22"/>
      <c r="AZ314" s="15"/>
      <c r="BA314" s="22"/>
      <c r="BC314" s="15"/>
      <c r="BD314" s="22"/>
      <c r="BF314" s="15"/>
      <c r="BG314" s="22"/>
      <c r="BI314" s="15"/>
      <c r="BJ314" s="22"/>
      <c r="BL314" s="15"/>
      <c r="BM314" s="22"/>
      <c r="BO314" s="15"/>
      <c r="BP314" s="22"/>
      <c r="BR314" s="15"/>
      <c r="BS314" s="22"/>
      <c r="BU314" s="15"/>
      <c r="BV314" s="22"/>
      <c r="BX314" s="15"/>
      <c r="BY314" s="22"/>
      <c r="CA314" s="15"/>
      <c r="CB314" s="22"/>
      <c r="CD314" s="15"/>
      <c r="CE314" s="22"/>
      <c r="CG314" s="15"/>
      <c r="CH314" s="22"/>
      <c r="CJ314" s="15"/>
      <c r="CK314" s="22"/>
      <c r="CM314" s="15"/>
    </row>
    <row r="315" spans="1:91" ht="18" customHeight="1">
      <c r="B315" s="45" t="s">
        <v>255</v>
      </c>
      <c r="C315" s="46"/>
      <c r="D315" s="46"/>
      <c r="E315" s="46"/>
      <c r="F315" s="46"/>
      <c r="G315" s="46"/>
      <c r="H315" s="22"/>
      <c r="J315" s="44">
        <f t="shared" ref="J315" si="217">SUM(J308:J313)</f>
        <v>22.124756807978418</v>
      </c>
      <c r="K315" s="22"/>
      <c r="M315" s="44">
        <f t="shared" ref="M315" si="218">SUM(M308:M313)</f>
        <v>0</v>
      </c>
      <c r="N315" s="22"/>
      <c r="P315" s="44">
        <f t="shared" ref="P315" si="219">SUM(P308:P313)</f>
        <v>10.907414565092445</v>
      </c>
      <c r="Q315" s="22"/>
      <c r="S315" s="44">
        <f t="shared" ref="S315" si="220">SUM(S308:S313)</f>
        <v>22.017677211759999</v>
      </c>
      <c r="T315" s="22"/>
      <c r="V315" s="44">
        <f t="shared" ref="V315" si="221">SUM(V308:V313)</f>
        <v>121.72247336</v>
      </c>
      <c r="W315" s="22"/>
      <c r="Y315" s="44">
        <f t="shared" ref="Y315" si="222">SUM(Y308:Y313)</f>
        <v>67.532310319999993</v>
      </c>
      <c r="Z315" s="22"/>
      <c r="AB315" s="44">
        <f t="shared" ref="AB315" si="223">SUM(AB308:AB313)</f>
        <v>113.18126834000002</v>
      </c>
      <c r="AC315" s="22"/>
      <c r="AE315" s="44">
        <f t="shared" ref="AE315" si="224">SUM(AE308:AE313)</f>
        <v>212.16845640000003</v>
      </c>
      <c r="AF315" s="22"/>
      <c r="AH315" s="44">
        <f t="shared" ref="AH315" si="225">SUM(AH308:AH313)</f>
        <v>364.41432630000003</v>
      </c>
      <c r="AI315" s="22"/>
      <c r="AK315" s="44">
        <f t="shared" ref="AK315" si="226">SUM(AK308:AK313)</f>
        <v>695.71476267999992</v>
      </c>
      <c r="AL315" s="22"/>
      <c r="AN315" s="44">
        <f t="shared" ref="AN315" si="227">SUM(AN308:AN313)</f>
        <v>1045.2771913073364</v>
      </c>
      <c r="AO315" s="22"/>
      <c r="AQ315" s="44">
        <f t="shared" ref="AQ315" si="228">SUM(AQ308:AQ313)</f>
        <v>1147.9707816293294</v>
      </c>
      <c r="AR315" s="22"/>
      <c r="AT315" s="44">
        <f t="shared" ref="AT315" si="229">SUM(AT308:AT313)</f>
        <v>1377.8862948627998</v>
      </c>
      <c r="AU315" s="22"/>
      <c r="AW315" s="44">
        <v>22.085579937772199</v>
      </c>
      <c r="AX315" s="22"/>
      <c r="AZ315" s="44">
        <v>0</v>
      </c>
      <c r="BA315" s="22"/>
      <c r="BC315" s="44">
        <v>10.964081740685165</v>
      </c>
      <c r="BD315" s="22"/>
      <c r="BF315" s="44">
        <v>22.958556422046176</v>
      </c>
      <c r="BG315" s="22"/>
      <c r="BI315" s="44">
        <v>122.7973944</v>
      </c>
      <c r="BJ315" s="22"/>
      <c r="BL315" s="44">
        <v>66.584524799999997</v>
      </c>
      <c r="BM315" s="22"/>
      <c r="BO315" s="44">
        <v>112.77610880000002</v>
      </c>
      <c r="BP315" s="22"/>
      <c r="BR315" s="44">
        <v>208.94273219999997</v>
      </c>
      <c r="BS315" s="22"/>
      <c r="BU315" s="44">
        <v>373.11859759999999</v>
      </c>
      <c r="BV315" s="22"/>
      <c r="BX315" s="44">
        <v>712.39435199999991</v>
      </c>
      <c r="BY315" s="22"/>
      <c r="CA315" s="44">
        <v>1094.101924561216</v>
      </c>
      <c r="CB315" s="22"/>
      <c r="CD315" s="44">
        <v>1192.0844408069438</v>
      </c>
      <c r="CE315" s="22"/>
      <c r="CG315" s="44">
        <v>1139.3897979280559</v>
      </c>
      <c r="CH315" s="22"/>
      <c r="CJ315" s="44">
        <v>786.5298919675339</v>
      </c>
      <c r="CK315" s="22"/>
      <c r="CM315" s="44">
        <v>425.95493407658284</v>
      </c>
    </row>
    <row r="316" spans="1:91" ht="18" customHeight="1">
      <c r="A316" s="11"/>
      <c r="B316" s="20"/>
      <c r="H316" s="22"/>
      <c r="J316" s="10"/>
      <c r="K316" s="22"/>
      <c r="M316" s="10"/>
      <c r="N316" s="22"/>
      <c r="P316" s="10"/>
      <c r="Q316" s="22"/>
      <c r="S316" s="10"/>
      <c r="T316" s="22"/>
      <c r="V316" s="10"/>
      <c r="W316" s="22"/>
      <c r="Y316" s="10"/>
      <c r="Z316" s="22"/>
      <c r="AB316" s="10"/>
      <c r="AC316" s="22"/>
      <c r="AE316" s="10"/>
      <c r="AF316" s="22"/>
      <c r="AH316" s="10"/>
      <c r="AI316" s="22"/>
      <c r="AK316" s="10"/>
      <c r="AL316" s="22"/>
      <c r="AN316" s="10"/>
      <c r="AO316" s="22"/>
      <c r="AQ316" s="10"/>
      <c r="AR316" s="22"/>
      <c r="AT316" s="10"/>
      <c r="AU316" s="22"/>
      <c r="AW316" s="10"/>
      <c r="AX316" s="22"/>
      <c r="AZ316" s="10"/>
      <c r="BA316" s="22"/>
      <c r="BC316" s="10"/>
      <c r="BD316" s="22"/>
      <c r="BF316" s="10"/>
      <c r="BG316" s="22"/>
      <c r="BI316" s="10"/>
      <c r="BJ316" s="22"/>
      <c r="BL316" s="10"/>
      <c r="BM316" s="22"/>
      <c r="BO316" s="10"/>
      <c r="BP316" s="22"/>
      <c r="BR316" s="10"/>
      <c r="BS316" s="22"/>
      <c r="BU316" s="10"/>
      <c r="BV316" s="22"/>
      <c r="BX316" s="10"/>
      <c r="BY316" s="22"/>
      <c r="CA316" s="10"/>
      <c r="CB316" s="22"/>
      <c r="CD316" s="10"/>
      <c r="CE316" s="22"/>
      <c r="CG316" s="10"/>
      <c r="CH316" s="22"/>
      <c r="CJ316" s="10"/>
      <c r="CK316" s="22"/>
      <c r="CM316" s="10"/>
    </row>
    <row r="317" spans="1:91" ht="18" customHeight="1">
      <c r="B317" s="25" t="s">
        <v>264</v>
      </c>
      <c r="H317" s="22"/>
      <c r="J317" s="10"/>
      <c r="K317" s="22"/>
      <c r="M317" s="10"/>
      <c r="N317" s="22"/>
      <c r="P317" s="10"/>
      <c r="Q317" s="22"/>
      <c r="S317" s="10"/>
      <c r="T317" s="22"/>
      <c r="V317" s="10"/>
      <c r="W317" s="22"/>
      <c r="Y317" s="10"/>
      <c r="Z317" s="22"/>
      <c r="AB317" s="10"/>
      <c r="AC317" s="22"/>
      <c r="AE317" s="10"/>
      <c r="AF317" s="22"/>
      <c r="AH317" s="10"/>
      <c r="AI317" s="22"/>
      <c r="AK317" s="10"/>
      <c r="AL317" s="22"/>
      <c r="AN317" s="10"/>
      <c r="AO317" s="22"/>
      <c r="AQ317" s="10"/>
      <c r="AR317" s="22"/>
      <c r="AT317" s="10"/>
      <c r="AU317" s="22"/>
      <c r="AW317" s="10"/>
      <c r="AX317" s="22"/>
      <c r="AZ317" s="10"/>
      <c r="BA317" s="22"/>
      <c r="BC317" s="10"/>
      <c r="BD317" s="22"/>
      <c r="BF317" s="10"/>
      <c r="BG317" s="22"/>
      <c r="BI317" s="10"/>
      <c r="BJ317" s="22"/>
      <c r="BL317" s="10"/>
      <c r="BM317" s="22"/>
      <c r="BO317" s="10"/>
      <c r="BP317" s="22"/>
      <c r="BR317" s="10"/>
      <c r="BS317" s="22"/>
      <c r="BU317" s="10"/>
      <c r="BV317" s="22"/>
      <c r="BX317" s="10"/>
      <c r="BY317" s="22"/>
      <c r="CA317" s="10"/>
      <c r="CB317" s="22"/>
      <c r="CD317" s="10"/>
      <c r="CE317" s="22"/>
      <c r="CG317" s="10"/>
      <c r="CH317" s="22"/>
      <c r="CJ317" s="10"/>
      <c r="CK317" s="22"/>
      <c r="CM317" s="10"/>
    </row>
    <row r="318" spans="1:91" ht="18" customHeight="1">
      <c r="B318" s="2" t="s">
        <v>265</v>
      </c>
      <c r="C318" s="1">
        <v>15</v>
      </c>
      <c r="D318" s="1" t="s">
        <v>8</v>
      </c>
      <c r="E318" s="30" t="s">
        <v>11</v>
      </c>
      <c r="F318" s="4" t="s">
        <v>80</v>
      </c>
      <c r="G318" s="1" t="s">
        <v>6</v>
      </c>
      <c r="H318" s="22"/>
      <c r="J318" s="19">
        <v>190.9</v>
      </c>
      <c r="K318" s="22"/>
      <c r="M318" s="19">
        <v>259.39999999999998</v>
      </c>
      <c r="N318" s="22"/>
      <c r="P318" s="19">
        <v>241.6</v>
      </c>
      <c r="Q318" s="22"/>
      <c r="S318" s="19">
        <v>175.1</v>
      </c>
      <c r="T318" s="22"/>
      <c r="V318" s="19">
        <v>111.6</v>
      </c>
      <c r="W318" s="22"/>
      <c r="Y318" s="19">
        <v>77.900000000000006</v>
      </c>
      <c r="Z318" s="22"/>
      <c r="AB318" s="19">
        <v>81.8</v>
      </c>
      <c r="AC318" s="22"/>
      <c r="AE318" s="19">
        <v>102</v>
      </c>
      <c r="AF318" s="22"/>
      <c r="AH318" s="19">
        <v>112.9</v>
      </c>
      <c r="AI318" s="22"/>
      <c r="AK318" s="19">
        <v>110.1</v>
      </c>
      <c r="AL318" s="22"/>
      <c r="AN318" s="19">
        <v>102.19830607041139</v>
      </c>
      <c r="AO318" s="22"/>
      <c r="AQ318" s="19">
        <v>86.191342469021649</v>
      </c>
      <c r="AR318" s="22"/>
      <c r="AT318" s="19">
        <v>74.699163473152097</v>
      </c>
      <c r="AU318" s="22"/>
      <c r="AW318" s="19">
        <v>190.9</v>
      </c>
      <c r="AX318" s="22"/>
      <c r="AZ318" s="19">
        <v>259.39999999999998</v>
      </c>
      <c r="BA318" s="22"/>
      <c r="BC318" s="19">
        <v>241.6</v>
      </c>
      <c r="BD318" s="22"/>
      <c r="BF318" s="19">
        <v>175.1</v>
      </c>
      <c r="BG318" s="22"/>
      <c r="BI318" s="19">
        <v>111.6</v>
      </c>
      <c r="BJ318" s="22"/>
      <c r="BL318" s="19">
        <v>77.900000000000006</v>
      </c>
      <c r="BM318" s="22"/>
      <c r="BO318" s="19">
        <v>81.8</v>
      </c>
      <c r="BP318" s="22"/>
      <c r="BR318" s="19">
        <v>102</v>
      </c>
      <c r="BS318" s="22"/>
      <c r="BU318" s="19">
        <v>112.9</v>
      </c>
      <c r="BV318" s="22"/>
      <c r="BX318" s="19">
        <v>110.1</v>
      </c>
      <c r="BY318" s="22"/>
      <c r="CA318" s="19">
        <v>100.3</v>
      </c>
      <c r="CB318" s="22"/>
      <c r="CD318" s="19">
        <v>92.9</v>
      </c>
      <c r="CE318" s="22"/>
      <c r="CG318" s="21">
        <v>77.523537841621575</v>
      </c>
      <c r="CH318" s="22"/>
      <c r="CJ318" s="21">
        <v>294.37260265938926</v>
      </c>
      <c r="CK318" s="22"/>
      <c r="CM318" s="21">
        <v>514.21146296886877</v>
      </c>
    </row>
    <row r="319" spans="1:91" ht="18" customHeight="1">
      <c r="B319" s="2" t="s">
        <v>266</v>
      </c>
      <c r="C319" s="1">
        <v>15</v>
      </c>
      <c r="D319" s="1" t="s">
        <v>8</v>
      </c>
      <c r="E319" s="30" t="s">
        <v>11</v>
      </c>
      <c r="F319" s="4" t="s">
        <v>80</v>
      </c>
      <c r="G319" s="1" t="s">
        <v>6</v>
      </c>
      <c r="H319" s="22"/>
      <c r="J319" s="19">
        <v>78.099999999999994</v>
      </c>
      <c r="K319" s="22"/>
      <c r="M319" s="19">
        <v>99.2</v>
      </c>
      <c r="N319" s="22"/>
      <c r="P319" s="19">
        <v>67.8</v>
      </c>
      <c r="Q319" s="22"/>
      <c r="S319" s="19">
        <v>45</v>
      </c>
      <c r="T319" s="22"/>
      <c r="V319" s="19">
        <v>48.7</v>
      </c>
      <c r="W319" s="22"/>
      <c r="Y319" s="19">
        <v>63.6</v>
      </c>
      <c r="Z319" s="22"/>
      <c r="AB319" s="19">
        <v>74.599999999999994</v>
      </c>
      <c r="AC319" s="22"/>
      <c r="AE319" s="19">
        <v>58.4</v>
      </c>
      <c r="AF319" s="22"/>
      <c r="AH319" s="19">
        <v>41.2</v>
      </c>
      <c r="AI319" s="22"/>
      <c r="AK319" s="19">
        <v>65.3</v>
      </c>
      <c r="AL319" s="22"/>
      <c r="AN319" s="19">
        <v>108.94075000000001</v>
      </c>
      <c r="AO319" s="22"/>
      <c r="AQ319" s="19">
        <v>129.12799999999999</v>
      </c>
      <c r="AR319" s="22"/>
      <c r="AT319" s="19">
        <v>156.25</v>
      </c>
      <c r="AU319" s="22"/>
      <c r="AW319" s="19">
        <v>127</v>
      </c>
      <c r="AX319" s="22"/>
      <c r="AZ319" s="19">
        <v>169.3</v>
      </c>
      <c r="BA319" s="22"/>
      <c r="BC319" s="19">
        <v>139.30000000000001</v>
      </c>
      <c r="BD319" s="22"/>
      <c r="BF319" s="19">
        <v>106.7</v>
      </c>
      <c r="BG319" s="22"/>
      <c r="BI319" s="19">
        <v>90.3</v>
      </c>
      <c r="BJ319" s="22"/>
      <c r="BL319" s="19">
        <v>91.7</v>
      </c>
      <c r="BM319" s="22"/>
      <c r="BO319" s="19">
        <v>95.4</v>
      </c>
      <c r="BP319" s="22"/>
      <c r="BR319" s="19">
        <v>67.900000000000006</v>
      </c>
      <c r="BS319" s="22"/>
      <c r="BU319" s="19">
        <v>42.8</v>
      </c>
      <c r="BV319" s="22"/>
      <c r="BX319" s="19">
        <v>65.3</v>
      </c>
      <c r="BY319" s="22"/>
      <c r="CA319" s="19">
        <v>108.9</v>
      </c>
      <c r="CB319" s="22"/>
      <c r="CD319" s="19">
        <v>129</v>
      </c>
      <c r="CE319" s="22"/>
      <c r="CG319" s="19">
        <v>156.25</v>
      </c>
      <c r="CH319" s="22"/>
      <c r="CJ319" s="21">
        <v>198.26373626373626</v>
      </c>
      <c r="CK319" s="22"/>
      <c r="CM319" s="21">
        <v>192.10164146247251</v>
      </c>
    </row>
    <row r="320" spans="1:91" ht="18" customHeight="1">
      <c r="B320" s="2" t="s">
        <v>267</v>
      </c>
      <c r="C320" s="1">
        <v>15</v>
      </c>
      <c r="D320" s="1" t="s">
        <v>8</v>
      </c>
      <c r="E320" s="30" t="s">
        <v>11</v>
      </c>
      <c r="F320" s="4" t="s">
        <v>80</v>
      </c>
      <c r="G320" s="1" t="s">
        <v>6</v>
      </c>
      <c r="H320" s="22"/>
      <c r="J320" s="10"/>
      <c r="K320" s="22"/>
      <c r="M320" s="10"/>
      <c r="N320" s="22"/>
      <c r="P320" s="10"/>
      <c r="Q320" s="22"/>
      <c r="S320" s="10"/>
      <c r="T320" s="22"/>
      <c r="V320" s="10"/>
      <c r="W320" s="22"/>
      <c r="Y320" s="10"/>
      <c r="Z320" s="22"/>
      <c r="AB320" s="10"/>
      <c r="AC320" s="22"/>
      <c r="AE320" s="10"/>
      <c r="AF320" s="22"/>
      <c r="AH320" s="10"/>
      <c r="AI320" s="22"/>
      <c r="AK320" s="10"/>
      <c r="AL320" s="22"/>
      <c r="AN320" s="10"/>
      <c r="AO320" s="22"/>
      <c r="AQ320" s="10"/>
      <c r="AR320" s="22"/>
      <c r="AT320" s="10"/>
      <c r="AU320" s="22"/>
      <c r="AW320" s="10"/>
      <c r="AX320" s="22"/>
      <c r="AZ320" s="10"/>
      <c r="BA320" s="22"/>
      <c r="BC320" s="10"/>
      <c r="BD320" s="22"/>
      <c r="BF320" s="10"/>
      <c r="BG320" s="22"/>
      <c r="BI320" s="10"/>
      <c r="BJ320" s="22"/>
      <c r="BL320" s="10"/>
      <c r="BM320" s="22"/>
      <c r="BO320" s="10"/>
      <c r="BP320" s="22"/>
      <c r="BR320" s="10"/>
      <c r="BS320" s="22"/>
      <c r="BU320" s="10"/>
      <c r="BV320" s="22"/>
      <c r="BX320" s="10"/>
      <c r="BY320" s="22"/>
      <c r="CA320" s="10"/>
      <c r="CB320" s="22"/>
      <c r="CD320" s="10"/>
      <c r="CE320" s="22"/>
      <c r="CG320" s="10"/>
      <c r="CH320" s="22"/>
      <c r="CJ320" s="10"/>
      <c r="CK320" s="22"/>
      <c r="CM320" s="10"/>
    </row>
    <row r="321" spans="1:91" ht="18" customHeight="1">
      <c r="B321" s="2"/>
      <c r="E321" s="50"/>
      <c r="F321" s="4"/>
      <c r="H321" s="22"/>
      <c r="J321" s="15"/>
      <c r="K321" s="22"/>
      <c r="M321" s="15"/>
      <c r="N321" s="22"/>
      <c r="P321" s="15"/>
      <c r="Q321" s="22"/>
      <c r="S321" s="15"/>
      <c r="T321" s="22"/>
      <c r="V321" s="15"/>
      <c r="W321" s="22"/>
      <c r="Y321" s="15"/>
      <c r="Z321" s="22"/>
      <c r="AB321" s="15"/>
      <c r="AC321" s="22"/>
      <c r="AE321" s="15"/>
      <c r="AF321" s="22"/>
      <c r="AH321" s="15"/>
      <c r="AI321" s="22"/>
      <c r="AK321" s="15"/>
      <c r="AL321" s="22"/>
      <c r="AN321" s="15"/>
      <c r="AO321" s="22"/>
      <c r="AQ321" s="15"/>
      <c r="AR321" s="22"/>
      <c r="AT321" s="15"/>
      <c r="AU321" s="22"/>
      <c r="AW321" s="15"/>
      <c r="AX321" s="22"/>
      <c r="AZ321" s="15"/>
      <c r="BA321" s="22"/>
      <c r="BC321" s="15"/>
      <c r="BD321" s="22"/>
      <c r="BF321" s="15"/>
      <c r="BG321" s="22"/>
      <c r="BI321" s="15"/>
      <c r="BJ321" s="22"/>
      <c r="BL321" s="15"/>
      <c r="BM321" s="22"/>
      <c r="BO321" s="15"/>
      <c r="BP321" s="22"/>
      <c r="BR321" s="15"/>
      <c r="BS321" s="22"/>
      <c r="BU321" s="15"/>
      <c r="BV321" s="22"/>
      <c r="BX321" s="15"/>
      <c r="BY321" s="22"/>
      <c r="CA321" s="15"/>
      <c r="CB321" s="22"/>
      <c r="CD321" s="15"/>
      <c r="CE321" s="22"/>
      <c r="CG321" s="15"/>
      <c r="CH321" s="22"/>
      <c r="CJ321" s="15"/>
      <c r="CK321" s="22"/>
      <c r="CM321" s="15"/>
    </row>
    <row r="322" spans="1:91" ht="18" customHeight="1">
      <c r="B322" s="45" t="s">
        <v>264</v>
      </c>
      <c r="C322" s="46"/>
      <c r="D322" s="46"/>
      <c r="E322" s="46"/>
      <c r="F322" s="46"/>
      <c r="G322" s="46"/>
      <c r="H322" s="22"/>
      <c r="J322" s="44">
        <f t="shared" ref="J322" si="230">SUM(J318:J320)</f>
        <v>269</v>
      </c>
      <c r="K322" s="22"/>
      <c r="M322" s="44">
        <f t="shared" ref="M322" si="231">SUM(M318:M320)</f>
        <v>358.59999999999997</v>
      </c>
      <c r="N322" s="22"/>
      <c r="P322" s="44">
        <f t="shared" ref="P322" si="232">SUM(P318:P320)</f>
        <v>309.39999999999998</v>
      </c>
      <c r="Q322" s="22"/>
      <c r="S322" s="44">
        <f t="shared" ref="S322" si="233">SUM(S318:S320)</f>
        <v>220.1</v>
      </c>
      <c r="T322" s="22"/>
      <c r="V322" s="44">
        <f t="shared" ref="V322" si="234">SUM(V318:V320)</f>
        <v>160.30000000000001</v>
      </c>
      <c r="W322" s="22"/>
      <c r="Y322" s="44">
        <f t="shared" ref="Y322" si="235">SUM(Y318:Y320)</f>
        <v>141.5</v>
      </c>
      <c r="Z322" s="22"/>
      <c r="AB322" s="44">
        <f t="shared" ref="AB322" si="236">SUM(AB318:AB320)</f>
        <v>156.39999999999998</v>
      </c>
      <c r="AC322" s="22"/>
      <c r="AE322" s="44">
        <f t="shared" ref="AE322" si="237">SUM(AE318:AE320)</f>
        <v>160.4</v>
      </c>
      <c r="AF322" s="22"/>
      <c r="AH322" s="44">
        <f t="shared" ref="AH322" si="238">SUM(AH318:AH320)</f>
        <v>154.10000000000002</v>
      </c>
      <c r="AI322" s="22"/>
      <c r="AK322" s="44">
        <f t="shared" ref="AK322" si="239">SUM(AK318:AK320)</f>
        <v>175.39999999999998</v>
      </c>
      <c r="AL322" s="22"/>
      <c r="AN322" s="44">
        <f t="shared" ref="AN322" si="240">SUM(AN318:AN320)</f>
        <v>211.13905607041141</v>
      </c>
      <c r="AO322" s="22"/>
      <c r="AQ322" s="44">
        <f t="shared" ref="AQ322" si="241">SUM(AQ318:AQ320)</f>
        <v>215.31934246902165</v>
      </c>
      <c r="AR322" s="22"/>
      <c r="AT322" s="44">
        <f t="shared" ref="AT322" si="242">SUM(AT318:AT320)</f>
        <v>230.94916347315211</v>
      </c>
      <c r="AU322" s="22"/>
      <c r="AW322" s="44">
        <v>317.89999999999998</v>
      </c>
      <c r="AX322" s="22"/>
      <c r="AZ322" s="44">
        <v>428.7</v>
      </c>
      <c r="BA322" s="22"/>
      <c r="BC322" s="44">
        <v>380.9</v>
      </c>
      <c r="BD322" s="22"/>
      <c r="BF322" s="44">
        <v>281.8</v>
      </c>
      <c r="BG322" s="22"/>
      <c r="BI322" s="44">
        <v>201.89999999999998</v>
      </c>
      <c r="BJ322" s="22"/>
      <c r="BL322" s="44">
        <v>169.60000000000002</v>
      </c>
      <c r="BM322" s="22"/>
      <c r="BO322" s="44">
        <v>177.2</v>
      </c>
      <c r="BP322" s="22"/>
      <c r="BR322" s="44">
        <v>169.9</v>
      </c>
      <c r="BS322" s="22"/>
      <c r="BU322" s="44">
        <v>155.69999999999999</v>
      </c>
      <c r="BV322" s="22"/>
      <c r="BX322" s="44">
        <v>175.39999999999998</v>
      </c>
      <c r="BY322" s="22"/>
      <c r="CA322" s="44">
        <v>209.2</v>
      </c>
      <c r="CB322" s="22"/>
      <c r="CD322" s="44">
        <v>221.9</v>
      </c>
      <c r="CE322" s="22"/>
      <c r="CG322" s="44">
        <v>233.77353784162159</v>
      </c>
      <c r="CH322" s="22"/>
      <c r="CJ322" s="44">
        <v>492.63633892312555</v>
      </c>
      <c r="CK322" s="22"/>
      <c r="CM322" s="44">
        <v>706.31310443134134</v>
      </c>
    </row>
    <row r="323" spans="1:91" ht="18" customHeight="1">
      <c r="A323" s="11"/>
      <c r="B323" s="20"/>
      <c r="H323" s="22"/>
      <c r="J323" s="10"/>
      <c r="K323" s="22"/>
      <c r="M323" s="10"/>
      <c r="N323" s="22"/>
      <c r="P323" s="10"/>
      <c r="Q323" s="22"/>
      <c r="S323" s="10"/>
      <c r="T323" s="22"/>
      <c r="V323" s="10"/>
      <c r="W323" s="22"/>
      <c r="Y323" s="10"/>
      <c r="Z323" s="22"/>
      <c r="AB323" s="10"/>
      <c r="AC323" s="22"/>
      <c r="AE323" s="10"/>
      <c r="AF323" s="22"/>
      <c r="AH323" s="10"/>
      <c r="AI323" s="22"/>
      <c r="AK323" s="10"/>
      <c r="AL323" s="22"/>
      <c r="AN323" s="10"/>
      <c r="AO323" s="22"/>
      <c r="AQ323" s="10"/>
      <c r="AR323" s="22"/>
      <c r="AT323" s="10"/>
      <c r="AU323" s="22"/>
      <c r="AW323" s="10"/>
      <c r="AX323" s="22"/>
      <c r="AZ323" s="10"/>
      <c r="BA323" s="22"/>
      <c r="BC323" s="10"/>
      <c r="BD323" s="22"/>
      <c r="BF323" s="10"/>
      <c r="BG323" s="22"/>
      <c r="BI323" s="10"/>
      <c r="BJ323" s="22"/>
      <c r="BL323" s="10"/>
      <c r="BM323" s="22"/>
      <c r="BO323" s="10"/>
      <c r="BP323" s="22"/>
      <c r="BR323" s="10"/>
      <c r="BS323" s="22"/>
      <c r="BU323" s="10"/>
      <c r="BV323" s="22"/>
      <c r="BX323" s="10"/>
      <c r="BY323" s="22"/>
      <c r="CA323" s="10"/>
      <c r="CB323" s="22"/>
      <c r="CD323" s="10"/>
      <c r="CE323" s="22"/>
      <c r="CG323" s="10"/>
      <c r="CH323" s="22"/>
      <c r="CJ323" s="10"/>
      <c r="CK323" s="22"/>
      <c r="CM323" s="10"/>
    </row>
    <row r="324" spans="1:91" ht="18" customHeight="1">
      <c r="B324" s="25" t="s">
        <v>65</v>
      </c>
      <c r="H324" s="22"/>
      <c r="J324" s="10"/>
      <c r="K324" s="22"/>
      <c r="M324" s="10"/>
      <c r="N324" s="22"/>
      <c r="P324" s="10"/>
      <c r="Q324" s="22"/>
      <c r="S324" s="10"/>
      <c r="T324" s="22"/>
      <c r="V324" s="10"/>
      <c r="W324" s="22"/>
      <c r="Y324" s="10"/>
      <c r="Z324" s="22"/>
      <c r="AB324" s="10"/>
      <c r="AC324" s="22"/>
      <c r="AE324" s="10"/>
      <c r="AF324" s="22"/>
      <c r="AH324" s="10"/>
      <c r="AI324" s="22"/>
      <c r="AK324" s="10"/>
      <c r="AL324" s="22"/>
      <c r="AN324" s="10"/>
      <c r="AO324" s="22"/>
      <c r="AQ324" s="10"/>
      <c r="AR324" s="22"/>
      <c r="AT324" s="10"/>
      <c r="AU324" s="22"/>
      <c r="AW324" s="10"/>
      <c r="AX324" s="22"/>
      <c r="AZ324" s="10"/>
      <c r="BA324" s="22"/>
      <c r="BC324" s="10"/>
      <c r="BD324" s="22"/>
      <c r="BF324" s="10"/>
      <c r="BG324" s="22"/>
      <c r="BI324" s="10"/>
      <c r="BJ324" s="22"/>
      <c r="BL324" s="10"/>
      <c r="BM324" s="22"/>
      <c r="BO324" s="10"/>
      <c r="BP324" s="22"/>
      <c r="BR324" s="10"/>
      <c r="BS324" s="22"/>
      <c r="BU324" s="10"/>
      <c r="BV324" s="22"/>
      <c r="BX324" s="10"/>
      <c r="BY324" s="22"/>
      <c r="CA324" s="10"/>
      <c r="CB324" s="22"/>
      <c r="CD324" s="10"/>
      <c r="CE324" s="22"/>
      <c r="CG324" s="10"/>
      <c r="CH324" s="22"/>
      <c r="CJ324" s="10"/>
      <c r="CK324" s="22"/>
      <c r="CM324" s="10"/>
    </row>
    <row r="325" spans="1:91" ht="18" customHeight="1">
      <c r="B325" s="2" t="s">
        <v>268</v>
      </c>
      <c r="C325" s="1">
        <v>15</v>
      </c>
      <c r="D325" s="1" t="s">
        <v>8</v>
      </c>
      <c r="E325" s="30" t="s">
        <v>11</v>
      </c>
      <c r="F325" s="4" t="s">
        <v>80</v>
      </c>
      <c r="G325" s="1" t="s">
        <v>6</v>
      </c>
      <c r="H325" s="22"/>
      <c r="J325" s="19">
        <v>43.092999999999996</v>
      </c>
      <c r="K325" s="22"/>
      <c r="M325" s="19">
        <v>27.114000000000001</v>
      </c>
      <c r="N325" s="22"/>
      <c r="P325" s="19">
        <v>11.91</v>
      </c>
      <c r="Q325" s="22"/>
      <c r="S325" s="19">
        <v>10.489000000000001</v>
      </c>
      <c r="T325" s="22"/>
      <c r="V325" s="19">
        <v>8.3249999999999993</v>
      </c>
      <c r="W325" s="22"/>
      <c r="Y325" s="19">
        <v>9.1999999999999993</v>
      </c>
      <c r="Z325" s="22"/>
      <c r="AB325" s="19">
        <v>6.3</v>
      </c>
      <c r="AC325" s="22"/>
      <c r="AE325" s="19">
        <v>5.6550000000000002</v>
      </c>
      <c r="AF325" s="22"/>
      <c r="AH325" s="19">
        <v>11.111999999999998</v>
      </c>
      <c r="AI325" s="22"/>
      <c r="AK325" s="19">
        <v>6</v>
      </c>
      <c r="AL325" s="22"/>
      <c r="AN325" s="19">
        <v>1</v>
      </c>
      <c r="AO325" s="22"/>
      <c r="AQ325" s="19">
        <v>4</v>
      </c>
      <c r="AR325" s="22"/>
      <c r="AT325" s="19">
        <v>4</v>
      </c>
      <c r="AU325" s="22"/>
      <c r="AW325" s="19">
        <v>43.092999999999996</v>
      </c>
      <c r="AX325" s="22"/>
      <c r="AZ325" s="19">
        <v>27.114000000000001</v>
      </c>
      <c r="BA325" s="22"/>
      <c r="BC325" s="19">
        <v>11.91</v>
      </c>
      <c r="BD325" s="22"/>
      <c r="BF325" s="19">
        <v>10.489000000000001</v>
      </c>
      <c r="BG325" s="22"/>
      <c r="BI325" s="19">
        <v>8.3249999999999993</v>
      </c>
      <c r="BJ325" s="22"/>
      <c r="BL325" s="19">
        <v>9.1999999999999993</v>
      </c>
      <c r="BM325" s="22"/>
      <c r="BO325" s="19">
        <v>6.3</v>
      </c>
      <c r="BP325" s="22"/>
      <c r="BR325" s="19">
        <v>5.6550000000000002</v>
      </c>
      <c r="BS325" s="22"/>
      <c r="BU325" s="19">
        <v>11.111999999999998</v>
      </c>
      <c r="BV325" s="22"/>
      <c r="BX325" s="19">
        <v>6</v>
      </c>
      <c r="BY325" s="22"/>
      <c r="CA325" s="19">
        <v>1</v>
      </c>
      <c r="CB325" s="22"/>
      <c r="CD325" s="19">
        <v>4</v>
      </c>
      <c r="CE325" s="22"/>
      <c r="CG325" s="21">
        <v>7</v>
      </c>
      <c r="CH325" s="22"/>
      <c r="CJ325" s="21">
        <v>2</v>
      </c>
      <c r="CK325" s="22"/>
      <c r="CM325" s="21">
        <v>0</v>
      </c>
    </row>
    <row r="326" spans="1:91" ht="18" customHeight="1">
      <c r="B326" s="2" t="s">
        <v>269</v>
      </c>
      <c r="C326" s="1">
        <v>15</v>
      </c>
      <c r="D326" s="1" t="s">
        <v>8</v>
      </c>
      <c r="E326" s="30" t="s">
        <v>11</v>
      </c>
      <c r="F326" s="4" t="s">
        <v>80</v>
      </c>
      <c r="G326" s="1" t="s">
        <v>6</v>
      </c>
      <c r="H326" s="22"/>
      <c r="J326" s="19">
        <v>1.0660000000000001</v>
      </c>
      <c r="K326" s="22"/>
      <c r="M326" s="19">
        <v>0.5</v>
      </c>
      <c r="N326" s="22"/>
      <c r="P326" s="19">
        <v>1.355</v>
      </c>
      <c r="Q326" s="22"/>
      <c r="S326" s="19">
        <v>0.34200000000000003</v>
      </c>
      <c r="T326" s="22"/>
      <c r="V326" s="19">
        <v>0.28999999999999998</v>
      </c>
      <c r="W326" s="22"/>
      <c r="Y326" s="19">
        <v>0</v>
      </c>
      <c r="Z326" s="22"/>
      <c r="AB326" s="19">
        <v>3.1</v>
      </c>
      <c r="AC326" s="22"/>
      <c r="AE326" s="19">
        <v>6.0919999999999996</v>
      </c>
      <c r="AF326" s="22"/>
      <c r="AH326" s="19">
        <v>11.196999999999999</v>
      </c>
      <c r="AI326" s="22"/>
      <c r="AK326" s="19">
        <v>1</v>
      </c>
      <c r="AL326" s="22"/>
      <c r="AN326" s="19">
        <v>0</v>
      </c>
      <c r="AO326" s="22"/>
      <c r="AQ326" s="19">
        <v>11</v>
      </c>
      <c r="AR326" s="22"/>
      <c r="AT326" s="19">
        <v>11</v>
      </c>
      <c r="AU326" s="22"/>
      <c r="AW326" s="19">
        <v>1.0660000000000001</v>
      </c>
      <c r="AX326" s="22"/>
      <c r="AZ326" s="19">
        <v>0.5</v>
      </c>
      <c r="BA326" s="22"/>
      <c r="BC326" s="19">
        <v>1.355</v>
      </c>
      <c r="BD326" s="22"/>
      <c r="BF326" s="19">
        <v>0.34200000000000003</v>
      </c>
      <c r="BG326" s="22"/>
      <c r="BI326" s="19">
        <v>0.28999999999999998</v>
      </c>
      <c r="BJ326" s="22"/>
      <c r="BL326" s="19">
        <v>0</v>
      </c>
      <c r="BM326" s="22"/>
      <c r="BO326" s="19">
        <v>3.1</v>
      </c>
      <c r="BP326" s="22"/>
      <c r="BR326" s="19">
        <v>6.0919999999999996</v>
      </c>
      <c r="BS326" s="22"/>
      <c r="BU326" s="19">
        <v>11.196999999999999</v>
      </c>
      <c r="BV326" s="22"/>
      <c r="BX326" s="19">
        <v>1</v>
      </c>
      <c r="BY326" s="22"/>
      <c r="CA326" s="19">
        <v>0</v>
      </c>
      <c r="CB326" s="22"/>
      <c r="CD326" s="19">
        <v>11</v>
      </c>
      <c r="CE326" s="22"/>
      <c r="CG326" s="21">
        <v>23</v>
      </c>
      <c r="CH326" s="22"/>
      <c r="CJ326" s="21">
        <v>6</v>
      </c>
      <c r="CK326" s="22"/>
      <c r="CM326" s="21">
        <v>0</v>
      </c>
    </row>
    <row r="327" spans="1:91" ht="18" customHeight="1">
      <c r="B327" s="2" t="s">
        <v>270</v>
      </c>
      <c r="C327" s="1">
        <v>15</v>
      </c>
      <c r="D327" s="1" t="s">
        <v>8</v>
      </c>
      <c r="E327" s="30" t="s">
        <v>11</v>
      </c>
      <c r="F327" s="4" t="s">
        <v>80</v>
      </c>
      <c r="G327" s="1" t="s">
        <v>6</v>
      </c>
      <c r="H327" s="22"/>
      <c r="J327" s="19">
        <v>0.5</v>
      </c>
      <c r="K327" s="22"/>
      <c r="M327" s="19">
        <v>0</v>
      </c>
      <c r="N327" s="22"/>
      <c r="P327" s="19">
        <v>0</v>
      </c>
      <c r="Q327" s="22"/>
      <c r="S327" s="19">
        <v>0.53500000000000003</v>
      </c>
      <c r="T327" s="22"/>
      <c r="V327" s="19">
        <v>8.5000000000000006E-2</v>
      </c>
      <c r="W327" s="22"/>
      <c r="Y327" s="19">
        <v>0</v>
      </c>
      <c r="Z327" s="22"/>
      <c r="AB327" s="19">
        <v>0</v>
      </c>
      <c r="AC327" s="22"/>
      <c r="AE327" s="19">
        <v>6.0999999999999999E-2</v>
      </c>
      <c r="AF327" s="22"/>
      <c r="AH327" s="19">
        <v>1.9119999999999999</v>
      </c>
      <c r="AI327" s="22"/>
      <c r="AK327" s="19">
        <v>3</v>
      </c>
      <c r="AL327" s="22"/>
      <c r="AN327" s="19">
        <v>4</v>
      </c>
      <c r="AO327" s="22"/>
      <c r="AQ327" s="19">
        <v>0</v>
      </c>
      <c r="AR327" s="22"/>
      <c r="AT327" s="19">
        <v>0</v>
      </c>
      <c r="AU327" s="22"/>
      <c r="AW327" s="19">
        <v>0.5</v>
      </c>
      <c r="AX327" s="22"/>
      <c r="AZ327" s="19">
        <v>0</v>
      </c>
      <c r="BA327" s="22"/>
      <c r="BC327" s="19">
        <v>0</v>
      </c>
      <c r="BD327" s="22"/>
      <c r="BF327" s="19">
        <v>0.53500000000000003</v>
      </c>
      <c r="BG327" s="22"/>
      <c r="BI327" s="19">
        <v>8.5000000000000006E-2</v>
      </c>
      <c r="BJ327" s="22"/>
      <c r="BL327" s="19">
        <v>0</v>
      </c>
      <c r="BM327" s="22"/>
      <c r="BO327" s="19">
        <v>0</v>
      </c>
      <c r="BP327" s="22"/>
      <c r="BR327" s="19">
        <v>6.0999999999999999E-2</v>
      </c>
      <c r="BS327" s="22"/>
      <c r="BU327" s="19">
        <v>1.9119999999999999</v>
      </c>
      <c r="BV327" s="22"/>
      <c r="BX327" s="19">
        <v>3</v>
      </c>
      <c r="BY327" s="22"/>
      <c r="CA327" s="19">
        <v>4</v>
      </c>
      <c r="CB327" s="22"/>
      <c r="CD327" s="19">
        <v>0</v>
      </c>
      <c r="CE327" s="22"/>
      <c r="CG327" s="21">
        <v>0</v>
      </c>
      <c r="CH327" s="22"/>
      <c r="CJ327" s="21">
        <v>0</v>
      </c>
      <c r="CK327" s="22"/>
      <c r="CM327" s="21">
        <v>0</v>
      </c>
    </row>
    <row r="328" spans="1:91" ht="18" customHeight="1">
      <c r="B328" s="2"/>
      <c r="E328" s="50"/>
      <c r="F328" s="4"/>
      <c r="H328" s="22"/>
      <c r="J328" s="15"/>
      <c r="K328" s="22"/>
      <c r="M328" s="15"/>
      <c r="N328" s="22"/>
      <c r="P328" s="15"/>
      <c r="Q328" s="22"/>
      <c r="S328" s="15"/>
      <c r="T328" s="22"/>
      <c r="V328" s="15"/>
      <c r="W328" s="22"/>
      <c r="Y328" s="15"/>
      <c r="Z328" s="22"/>
      <c r="AB328" s="15"/>
      <c r="AC328" s="22"/>
      <c r="AE328" s="15"/>
      <c r="AF328" s="22"/>
      <c r="AH328" s="15"/>
      <c r="AI328" s="22"/>
      <c r="AK328" s="15"/>
      <c r="AL328" s="22"/>
      <c r="AN328" s="15"/>
      <c r="AO328" s="22"/>
      <c r="AQ328" s="15"/>
      <c r="AR328" s="22"/>
      <c r="AT328" s="15"/>
      <c r="AU328" s="22"/>
      <c r="AW328" s="15"/>
      <c r="AX328" s="22"/>
      <c r="AZ328" s="15"/>
      <c r="BA328" s="22"/>
      <c r="BC328" s="15"/>
      <c r="BD328" s="22"/>
      <c r="BF328" s="15"/>
      <c r="BG328" s="22"/>
      <c r="BI328" s="15"/>
      <c r="BJ328" s="22"/>
      <c r="BL328" s="15"/>
      <c r="BM328" s="22"/>
      <c r="BO328" s="15"/>
      <c r="BP328" s="22"/>
      <c r="BR328" s="15"/>
      <c r="BS328" s="22"/>
      <c r="BU328" s="15"/>
      <c r="BV328" s="22"/>
      <c r="BX328" s="15"/>
      <c r="BY328" s="22"/>
      <c r="CA328" s="15"/>
      <c r="CB328" s="22"/>
      <c r="CD328" s="15"/>
      <c r="CE328" s="22"/>
      <c r="CG328" s="15"/>
      <c r="CH328" s="22"/>
      <c r="CJ328" s="15"/>
      <c r="CK328" s="22"/>
      <c r="CM328" s="15"/>
    </row>
    <row r="329" spans="1:91" ht="18" customHeight="1">
      <c r="B329" s="45" t="s">
        <v>65</v>
      </c>
      <c r="C329" s="46"/>
      <c r="D329" s="46"/>
      <c r="E329" s="46"/>
      <c r="F329" s="46"/>
      <c r="G329" s="46"/>
      <c r="H329" s="22"/>
      <c r="J329" s="44">
        <f t="shared" ref="J329" si="243">SUM(J325:J327)</f>
        <v>44.658999999999999</v>
      </c>
      <c r="K329" s="22"/>
      <c r="M329" s="44">
        <f t="shared" ref="M329" si="244">SUM(M325:M327)</f>
        <v>27.614000000000001</v>
      </c>
      <c r="N329" s="22"/>
      <c r="P329" s="44">
        <f t="shared" ref="P329" si="245">SUM(P325:P327)</f>
        <v>13.265000000000001</v>
      </c>
      <c r="Q329" s="22"/>
      <c r="S329" s="44">
        <f t="shared" ref="S329" si="246">SUM(S325:S327)</f>
        <v>11.366000000000001</v>
      </c>
      <c r="T329" s="22"/>
      <c r="V329" s="44">
        <f t="shared" ref="V329" si="247">SUM(V325:V327)</f>
        <v>8.6999999999999993</v>
      </c>
      <c r="W329" s="22"/>
      <c r="Y329" s="44">
        <f t="shared" ref="Y329" si="248">SUM(Y325:Y327)</f>
        <v>9.1999999999999993</v>
      </c>
      <c r="Z329" s="22"/>
      <c r="AB329" s="44">
        <f t="shared" ref="AB329" si="249">SUM(AB325:AB327)</f>
        <v>9.4</v>
      </c>
      <c r="AC329" s="22"/>
      <c r="AE329" s="44">
        <f t="shared" ref="AE329" si="250">SUM(AE325:AE327)</f>
        <v>11.808</v>
      </c>
      <c r="AF329" s="22"/>
      <c r="AH329" s="44">
        <f t="shared" ref="AH329" si="251">SUM(AH325:AH327)</f>
        <v>24.220999999999997</v>
      </c>
      <c r="AI329" s="22"/>
      <c r="AK329" s="44">
        <f t="shared" ref="AK329" si="252">SUM(AK325:AK327)</f>
        <v>10</v>
      </c>
      <c r="AL329" s="22"/>
      <c r="AN329" s="44">
        <f t="shared" ref="AN329" si="253">SUM(AN325:AN327)</f>
        <v>5</v>
      </c>
      <c r="AO329" s="22"/>
      <c r="AQ329" s="44">
        <f t="shared" ref="AQ329" si="254">SUM(AQ325:AQ327)</f>
        <v>15</v>
      </c>
      <c r="AR329" s="22"/>
      <c r="AT329" s="44">
        <f>SUM(AT325:AT327)</f>
        <v>15</v>
      </c>
      <c r="AU329" s="22"/>
      <c r="AW329" s="44">
        <v>44.658999999999999</v>
      </c>
      <c r="AX329" s="22"/>
      <c r="AZ329" s="44">
        <v>27.614000000000001</v>
      </c>
      <c r="BA329" s="22"/>
      <c r="BC329" s="44">
        <v>13.265000000000001</v>
      </c>
      <c r="BD329" s="22"/>
      <c r="BF329" s="44">
        <v>11.366000000000001</v>
      </c>
      <c r="BG329" s="22"/>
      <c r="BI329" s="44">
        <v>8.6999999999999993</v>
      </c>
      <c r="BJ329" s="22"/>
      <c r="BL329" s="44">
        <v>9.1999999999999993</v>
      </c>
      <c r="BM329" s="22"/>
      <c r="BO329" s="44">
        <v>9.4</v>
      </c>
      <c r="BP329" s="22"/>
      <c r="BR329" s="44">
        <v>11.808</v>
      </c>
      <c r="BS329" s="22"/>
      <c r="BU329" s="44">
        <v>24.220999999999997</v>
      </c>
      <c r="BV329" s="22"/>
      <c r="BX329" s="44">
        <v>10</v>
      </c>
      <c r="BY329" s="22"/>
      <c r="CA329" s="44">
        <v>5</v>
      </c>
      <c r="CB329" s="22"/>
      <c r="CD329" s="44">
        <v>15</v>
      </c>
      <c r="CE329" s="22"/>
      <c r="CG329" s="44">
        <v>30</v>
      </c>
      <c r="CH329" s="22"/>
      <c r="CJ329" s="44">
        <v>8</v>
      </c>
      <c r="CK329" s="22"/>
      <c r="CM329" s="44">
        <v>0</v>
      </c>
    </row>
    <row r="330" spans="1:91" ht="18" customHeight="1">
      <c r="A330" s="11"/>
      <c r="B330" s="20"/>
      <c r="H330" s="22"/>
      <c r="J330" s="10"/>
      <c r="K330" s="22"/>
      <c r="M330" s="10"/>
      <c r="N330" s="22"/>
      <c r="P330" s="10"/>
      <c r="Q330" s="22"/>
      <c r="S330" s="10"/>
      <c r="T330" s="22"/>
      <c r="V330" s="10"/>
      <c r="W330" s="22"/>
      <c r="Y330" s="10"/>
      <c r="Z330" s="22"/>
      <c r="AB330" s="10"/>
      <c r="AC330" s="22"/>
      <c r="AE330" s="10"/>
      <c r="AF330" s="22"/>
      <c r="AH330" s="10"/>
      <c r="AI330" s="22"/>
      <c r="AK330" s="10"/>
      <c r="AL330" s="22"/>
      <c r="AN330" s="10"/>
      <c r="AO330" s="22"/>
      <c r="AQ330" s="10"/>
      <c r="AR330" s="22"/>
      <c r="AT330" s="10"/>
      <c r="AU330" s="22"/>
      <c r="AW330" s="10"/>
      <c r="AX330" s="22"/>
      <c r="AZ330" s="10"/>
      <c r="BA330" s="22"/>
      <c r="BC330" s="10"/>
      <c r="BD330" s="22"/>
      <c r="BF330" s="10"/>
      <c r="BG330" s="22"/>
      <c r="BI330" s="10"/>
      <c r="BJ330" s="22"/>
      <c r="BL330" s="10"/>
      <c r="BM330" s="22"/>
      <c r="BO330" s="10"/>
      <c r="BP330" s="22"/>
      <c r="BR330" s="10"/>
      <c r="BS330" s="22"/>
      <c r="BU330" s="10"/>
      <c r="BV330" s="22"/>
      <c r="BX330" s="10"/>
      <c r="BY330" s="22"/>
      <c r="CA330" s="10"/>
      <c r="CB330" s="22"/>
      <c r="CD330" s="10"/>
      <c r="CE330" s="22"/>
      <c r="CG330" s="10"/>
      <c r="CH330" s="22"/>
      <c r="CJ330" s="10"/>
      <c r="CK330" s="22"/>
      <c r="CM330" s="10"/>
    </row>
    <row r="331" spans="1:91" ht="18" customHeight="1">
      <c r="B331" s="45" t="s">
        <v>271</v>
      </c>
      <c r="C331" s="46"/>
      <c r="D331" s="46"/>
      <c r="E331" s="46"/>
      <c r="F331" s="46"/>
      <c r="G331" s="46"/>
      <c r="H331" s="22"/>
      <c r="J331" s="44">
        <f t="shared" ref="J331" si="255">J302+J305+J315+J322+J329</f>
        <v>646.29075680797837</v>
      </c>
      <c r="K331" s="22"/>
      <c r="M331" s="44">
        <f t="shared" ref="M331" si="256">M302+M305+M315+M322+M329</f>
        <v>731.83400000000006</v>
      </c>
      <c r="N331" s="22"/>
      <c r="P331" s="44">
        <f t="shared" ref="P331" si="257">P302+P305+P315+P322+P329</f>
        <v>721.78541456509231</v>
      </c>
      <c r="Q331" s="22"/>
      <c r="S331" s="44">
        <f t="shared" ref="S331" si="258">S302+S305+S315+S322+S329</f>
        <v>772.41201054509338</v>
      </c>
      <c r="T331" s="22"/>
      <c r="V331" s="44">
        <f t="shared" ref="V331" si="259">V302+V305+V315+V322+V329</f>
        <v>810.36780669333348</v>
      </c>
      <c r="W331" s="22"/>
      <c r="Y331" s="44">
        <f t="shared" ref="Y331" si="260">Y302+Y305+Y315+Y322+Y329</f>
        <v>743.39964365333333</v>
      </c>
      <c r="Z331" s="22"/>
      <c r="AB331" s="44">
        <f t="shared" ref="AB331" si="261">AB302+AB305+AB315+AB322+AB329</f>
        <v>719.18826833999992</v>
      </c>
      <c r="AC331" s="22"/>
      <c r="AE331" s="44">
        <f t="shared" ref="AE331" si="262">AE302+AE305+AE315+AE322+AE329</f>
        <v>905.47645639999985</v>
      </c>
      <c r="AF331" s="22"/>
      <c r="AH331" s="44">
        <f t="shared" ref="AH331" si="263">AH302+AH305+AH315+AH322+AH329</f>
        <v>1099.3503263000002</v>
      </c>
      <c r="AI331" s="22"/>
      <c r="AK331" s="44">
        <f t="shared" ref="AK331" si="264">AK302+AK305+AK315+AK322+AK329</f>
        <v>1475.5947626799998</v>
      </c>
      <c r="AL331" s="22"/>
      <c r="AN331" s="44">
        <f t="shared" ref="AN331" si="265">AN302+AN305+AN315+AN322+AN329</f>
        <v>1946.8042473777477</v>
      </c>
      <c r="AO331" s="22"/>
      <c r="AQ331" s="44">
        <f t="shared" ref="AQ331" si="266">AQ302+AQ305+AQ315+AQ322+AQ329</f>
        <v>2017.3871740983511</v>
      </c>
      <c r="AR331" s="22"/>
      <c r="AT331" s="44">
        <f>AT302+AT305+AT315+AT322+AT329</f>
        <v>2403.996458335952</v>
      </c>
      <c r="AU331" s="22"/>
      <c r="AW331" s="44">
        <v>695.15157993777211</v>
      </c>
      <c r="AX331" s="22"/>
      <c r="AZ331" s="44">
        <v>801.93399999999997</v>
      </c>
      <c r="BA331" s="22"/>
      <c r="BC331" s="44">
        <v>793.3420817406851</v>
      </c>
      <c r="BD331" s="22"/>
      <c r="BF331" s="44">
        <v>835.05288975537951</v>
      </c>
      <c r="BG331" s="22"/>
      <c r="BI331" s="44">
        <v>851.14272773333334</v>
      </c>
      <c r="BJ331" s="22"/>
      <c r="BL331" s="44">
        <v>764.35185813333339</v>
      </c>
      <c r="BM331" s="22"/>
      <c r="BO331" s="44">
        <v>709.18310880000001</v>
      </c>
      <c r="BP331" s="22"/>
      <c r="BR331" s="44">
        <v>836.05073219999997</v>
      </c>
      <c r="BS331" s="22"/>
      <c r="BU331" s="44">
        <v>990.95459759999994</v>
      </c>
      <c r="BV331" s="22"/>
      <c r="BX331" s="44">
        <v>1324.7743519999999</v>
      </c>
      <c r="BY331" s="22"/>
      <c r="CA331" s="44">
        <v>1756.8939245612162</v>
      </c>
      <c r="CB331" s="22"/>
      <c r="CD331" s="44">
        <v>1799.4632408069438</v>
      </c>
      <c r="CE331" s="22"/>
      <c r="CG331" s="44">
        <v>1999.0600857696775</v>
      </c>
      <c r="CH331" s="22"/>
      <c r="CJ331" s="44">
        <v>1883.6592308906593</v>
      </c>
      <c r="CK331" s="22"/>
      <c r="CM331" s="44">
        <v>1876.1610385079243</v>
      </c>
    </row>
    <row r="332" spans="1:91" ht="18" customHeight="1">
      <c r="B332" s="22"/>
      <c r="H332" s="22"/>
      <c r="J332" s="10"/>
      <c r="K332" s="22"/>
      <c r="M332" s="10"/>
      <c r="N332" s="22"/>
      <c r="P332" s="10"/>
      <c r="Q332" s="22"/>
      <c r="S332" s="10"/>
      <c r="T332" s="22"/>
      <c r="V332" s="10"/>
      <c r="W332" s="22"/>
      <c r="Y332" s="10"/>
      <c r="Z332" s="22"/>
      <c r="AB332" s="10"/>
      <c r="AC332" s="22"/>
      <c r="AE332" s="10"/>
      <c r="AF332" s="22"/>
      <c r="AH332" s="10"/>
      <c r="AI332" s="22"/>
      <c r="AK332" s="10"/>
      <c r="AL332" s="22"/>
      <c r="AN332" s="10"/>
      <c r="AO332" s="22"/>
      <c r="AQ332" s="10"/>
      <c r="AR332" s="22"/>
      <c r="AT332" s="10"/>
      <c r="AU332" s="22"/>
      <c r="AW332" s="10"/>
      <c r="AX332" s="22"/>
      <c r="AZ332" s="10"/>
      <c r="BA332" s="22"/>
      <c r="BC332" s="10"/>
      <c r="BD332" s="22"/>
      <c r="BF332" s="10"/>
      <c r="BG332" s="22"/>
      <c r="BI332" s="10"/>
      <c r="BJ332" s="22"/>
      <c r="BL332" s="10"/>
      <c r="BM332" s="22"/>
      <c r="BO332" s="10"/>
      <c r="BP332" s="22"/>
      <c r="BR332" s="10"/>
      <c r="BS332" s="22"/>
      <c r="BU332" s="10"/>
      <c r="BV332" s="22"/>
      <c r="BX332" s="10"/>
      <c r="BY332" s="22"/>
      <c r="CA332" s="10"/>
      <c r="CB332" s="22"/>
      <c r="CD332" s="10"/>
      <c r="CE332" s="22"/>
      <c r="CG332" s="10"/>
      <c r="CH332" s="22"/>
      <c r="CJ332" s="10"/>
      <c r="CK332" s="22"/>
      <c r="CM332" s="10"/>
    </row>
    <row r="333" spans="1:91" ht="18" customHeight="1">
      <c r="A333" s="11"/>
      <c r="B333" s="20" t="s">
        <v>272</v>
      </c>
      <c r="H333" s="22"/>
      <c r="J333" s="10"/>
      <c r="K333" s="22"/>
      <c r="M333" s="10"/>
      <c r="N333" s="22"/>
      <c r="P333" s="10"/>
      <c r="Q333" s="22"/>
      <c r="S333" s="10"/>
      <c r="T333" s="22"/>
      <c r="V333" s="10"/>
      <c r="W333" s="22"/>
      <c r="Y333" s="10"/>
      <c r="Z333" s="22"/>
      <c r="AB333" s="10"/>
      <c r="AC333" s="22"/>
      <c r="AE333" s="10"/>
      <c r="AF333" s="22"/>
      <c r="AH333" s="10"/>
      <c r="AI333" s="22"/>
      <c r="AK333" s="10"/>
      <c r="AL333" s="22"/>
      <c r="AN333" s="10"/>
      <c r="AO333" s="22"/>
      <c r="AQ333" s="10"/>
      <c r="AR333" s="22"/>
      <c r="AT333" s="10"/>
      <c r="AU333" s="22"/>
      <c r="AW333" s="10"/>
      <c r="AX333" s="22"/>
      <c r="AZ333" s="10"/>
      <c r="BA333" s="22"/>
      <c r="BC333" s="10"/>
      <c r="BD333" s="22"/>
      <c r="BF333" s="10"/>
      <c r="BG333" s="22"/>
      <c r="BI333" s="10"/>
      <c r="BJ333" s="22"/>
      <c r="BL333" s="10"/>
      <c r="BM333" s="22"/>
      <c r="BO333" s="10"/>
      <c r="BP333" s="22"/>
      <c r="BR333" s="10"/>
      <c r="BS333" s="22"/>
      <c r="BU333" s="10"/>
      <c r="BV333" s="22"/>
      <c r="BX333" s="10"/>
      <c r="BY333" s="22"/>
      <c r="CA333" s="10"/>
      <c r="CB333" s="22"/>
      <c r="CD333" s="10"/>
      <c r="CE333" s="22"/>
      <c r="CG333" s="10"/>
      <c r="CH333" s="22"/>
      <c r="CJ333" s="10"/>
      <c r="CK333" s="22"/>
      <c r="CM333" s="10"/>
    </row>
    <row r="334" spans="1:91" ht="18" customHeight="1">
      <c r="A334" s="11"/>
      <c r="B334" s="20"/>
      <c r="H334" s="22"/>
      <c r="J334" s="10"/>
      <c r="K334" s="22"/>
      <c r="M334" s="10"/>
      <c r="N334" s="22"/>
      <c r="P334" s="10"/>
      <c r="Q334" s="22"/>
      <c r="S334" s="10"/>
      <c r="T334" s="22"/>
      <c r="V334" s="10"/>
      <c r="W334" s="22"/>
      <c r="Y334" s="10"/>
      <c r="Z334" s="22"/>
      <c r="AB334" s="10"/>
      <c r="AC334" s="22"/>
      <c r="AE334" s="10"/>
      <c r="AF334" s="22"/>
      <c r="AH334" s="10"/>
      <c r="AI334" s="22"/>
      <c r="AK334" s="10"/>
      <c r="AL334" s="22"/>
      <c r="AN334" s="10"/>
      <c r="AO334" s="22"/>
      <c r="AQ334" s="10"/>
      <c r="AR334" s="22"/>
      <c r="AT334" s="10"/>
      <c r="AU334" s="22"/>
      <c r="AW334" s="10"/>
      <c r="AX334" s="22"/>
      <c r="AZ334" s="10"/>
      <c r="BA334" s="22"/>
      <c r="BC334" s="10"/>
      <c r="BD334" s="22"/>
      <c r="BF334" s="10"/>
      <c r="BG334" s="22"/>
      <c r="BI334" s="10"/>
      <c r="BJ334" s="22"/>
      <c r="BL334" s="10"/>
      <c r="BM334" s="22"/>
      <c r="BO334" s="10"/>
      <c r="BP334" s="22"/>
      <c r="BR334" s="10"/>
      <c r="BS334" s="22"/>
      <c r="BU334" s="10"/>
      <c r="BV334" s="22"/>
      <c r="BX334" s="10"/>
      <c r="BY334" s="22"/>
      <c r="CA334" s="10"/>
      <c r="CB334" s="22"/>
      <c r="CD334" s="10"/>
      <c r="CE334" s="22"/>
      <c r="CG334" s="10"/>
      <c r="CH334" s="22"/>
      <c r="CJ334" s="10"/>
      <c r="CK334" s="22"/>
      <c r="CM334" s="10"/>
    </row>
    <row r="335" spans="1:91" ht="18" customHeight="1">
      <c r="B335" s="25" t="s">
        <v>273</v>
      </c>
      <c r="H335" s="22"/>
      <c r="J335" s="10"/>
      <c r="K335" s="22"/>
      <c r="M335" s="10"/>
      <c r="N335" s="22"/>
      <c r="P335" s="10"/>
      <c r="Q335" s="22"/>
      <c r="S335" s="10"/>
      <c r="T335" s="22"/>
      <c r="V335" s="10"/>
      <c r="W335" s="22"/>
      <c r="Y335" s="10"/>
      <c r="Z335" s="22"/>
      <c r="AB335" s="10"/>
      <c r="AC335" s="22"/>
      <c r="AE335" s="10"/>
      <c r="AF335" s="22"/>
      <c r="AH335" s="10"/>
      <c r="AI335" s="22"/>
      <c r="AK335" s="10"/>
      <c r="AL335" s="22"/>
      <c r="AN335" s="10"/>
      <c r="AO335" s="22"/>
      <c r="AQ335" s="10"/>
      <c r="AR335" s="22"/>
      <c r="AT335" s="10"/>
      <c r="AU335" s="22"/>
      <c r="AW335" s="10"/>
      <c r="AX335" s="22"/>
      <c r="AZ335" s="10"/>
      <c r="BA335" s="22"/>
      <c r="BC335" s="10"/>
      <c r="BD335" s="22"/>
      <c r="BF335" s="10"/>
      <c r="BG335" s="22"/>
      <c r="BI335" s="10"/>
      <c r="BJ335" s="22"/>
      <c r="BL335" s="10"/>
      <c r="BM335" s="22"/>
      <c r="BO335" s="10"/>
      <c r="BP335" s="22"/>
      <c r="BR335" s="10"/>
      <c r="BS335" s="22"/>
      <c r="BU335" s="10"/>
      <c r="BV335" s="22"/>
      <c r="BX335" s="10"/>
      <c r="BY335" s="22"/>
      <c r="CA335" s="10"/>
      <c r="CB335" s="22"/>
      <c r="CD335" s="10"/>
      <c r="CE335" s="22"/>
      <c r="CG335" s="10"/>
      <c r="CH335" s="22"/>
      <c r="CJ335" s="10"/>
      <c r="CK335" s="22"/>
      <c r="CM335" s="10"/>
    </row>
    <row r="336" spans="1:91" ht="18" customHeight="1">
      <c r="B336" s="2" t="s">
        <v>274</v>
      </c>
      <c r="C336" s="1">
        <v>16</v>
      </c>
      <c r="D336" s="1" t="s">
        <v>0</v>
      </c>
      <c r="E336" s="30" t="s">
        <v>11</v>
      </c>
      <c r="F336" s="4" t="s">
        <v>80</v>
      </c>
      <c r="G336" s="1" t="s">
        <v>275</v>
      </c>
      <c r="H336" s="22"/>
      <c r="J336" s="19">
        <v>2100</v>
      </c>
      <c r="K336" s="22"/>
      <c r="M336" s="19">
        <v>2800</v>
      </c>
      <c r="N336" s="22"/>
      <c r="P336" s="19">
        <v>3800</v>
      </c>
      <c r="Q336" s="22"/>
      <c r="S336" s="19">
        <v>3575.2212389380534</v>
      </c>
      <c r="T336" s="22"/>
      <c r="V336" s="19">
        <v>3570.7964601769918</v>
      </c>
      <c r="W336" s="22"/>
      <c r="Y336" s="19">
        <v>3752.2123893805315</v>
      </c>
      <c r="Z336" s="22"/>
      <c r="AB336" s="19">
        <v>4203.5398230088495</v>
      </c>
      <c r="AC336" s="22"/>
      <c r="AE336" s="19">
        <v>3907.0796460176994</v>
      </c>
      <c r="AF336" s="22"/>
      <c r="AH336" s="19">
        <v>4309.7345132743367</v>
      </c>
      <c r="AI336" s="22"/>
      <c r="AK336" s="19">
        <v>4000</v>
      </c>
      <c r="AL336" s="22"/>
      <c r="AN336" s="19">
        <v>4283.1858407079653</v>
      </c>
      <c r="AO336" s="22"/>
      <c r="AQ336" s="19">
        <v>4597.345132743364</v>
      </c>
      <c r="AR336" s="22"/>
      <c r="AT336" s="19">
        <v>4526.5486725663723</v>
      </c>
      <c r="AU336" s="22"/>
      <c r="AW336" s="19">
        <v>2100</v>
      </c>
      <c r="AX336" s="22"/>
      <c r="AZ336" s="19">
        <v>2800</v>
      </c>
      <c r="BA336" s="22"/>
      <c r="BC336" s="19">
        <v>3800</v>
      </c>
      <c r="BD336" s="22"/>
      <c r="BF336" s="19">
        <v>3575.2212389380534</v>
      </c>
      <c r="BG336" s="22"/>
      <c r="BI336" s="19">
        <v>3570.7964601769918</v>
      </c>
      <c r="BJ336" s="22"/>
      <c r="BL336" s="19">
        <v>3752.2123893805315</v>
      </c>
      <c r="BM336" s="22"/>
      <c r="BO336" s="19">
        <v>4203.5398230088495</v>
      </c>
      <c r="BP336" s="22"/>
      <c r="BR336" s="19">
        <v>3907.0796460176994</v>
      </c>
      <c r="BS336" s="22"/>
      <c r="BU336" s="19">
        <v>4309.7345132743367</v>
      </c>
      <c r="BV336" s="22"/>
      <c r="BX336" s="19">
        <v>4000</v>
      </c>
      <c r="BY336" s="22"/>
      <c r="CA336" s="19">
        <v>4283.1858407079653</v>
      </c>
      <c r="CB336" s="22"/>
      <c r="CD336" s="19">
        <v>4597.345132743364</v>
      </c>
      <c r="CE336" s="22"/>
      <c r="CG336" s="19">
        <v>4400</v>
      </c>
      <c r="CH336" s="22"/>
      <c r="CJ336" s="19">
        <v>5200</v>
      </c>
      <c r="CK336" s="22"/>
      <c r="CM336" s="19">
        <v>5157.1428571428578</v>
      </c>
    </row>
    <row r="337" spans="1:91" ht="18" customHeight="1">
      <c r="B337" s="2"/>
      <c r="E337" s="50"/>
      <c r="F337" s="4"/>
      <c r="H337" s="22"/>
      <c r="J337" s="15"/>
      <c r="K337" s="22"/>
      <c r="M337" s="15"/>
      <c r="N337" s="22"/>
      <c r="P337" s="15"/>
      <c r="Q337" s="22"/>
      <c r="S337" s="15"/>
      <c r="T337" s="22"/>
      <c r="V337" s="15"/>
      <c r="W337" s="22"/>
      <c r="Y337" s="15"/>
      <c r="Z337" s="22"/>
      <c r="AB337" s="15"/>
      <c r="AC337" s="22"/>
      <c r="AE337" s="15"/>
      <c r="AF337" s="22"/>
      <c r="AH337" s="15"/>
      <c r="AI337" s="22"/>
      <c r="AK337" s="15"/>
      <c r="AL337" s="22"/>
      <c r="AN337" s="15"/>
      <c r="AO337" s="22"/>
      <c r="AQ337" s="15"/>
      <c r="AR337" s="22"/>
      <c r="AT337" s="15"/>
      <c r="AU337" s="22"/>
      <c r="AW337" s="15"/>
      <c r="AX337" s="22"/>
      <c r="AZ337" s="15"/>
      <c r="BA337" s="22"/>
      <c r="BC337" s="15"/>
      <c r="BD337" s="22"/>
      <c r="BF337" s="15"/>
      <c r="BG337" s="22"/>
      <c r="BI337" s="15"/>
      <c r="BJ337" s="22"/>
      <c r="BL337" s="15"/>
      <c r="BM337" s="22"/>
      <c r="BO337" s="15"/>
      <c r="BP337" s="22"/>
      <c r="BR337" s="15"/>
      <c r="BS337" s="22"/>
      <c r="BU337" s="15"/>
      <c r="BV337" s="22"/>
      <c r="BX337" s="15"/>
      <c r="BY337" s="22"/>
      <c r="CA337" s="15"/>
      <c r="CB337" s="22"/>
      <c r="CD337" s="15"/>
      <c r="CE337" s="22"/>
      <c r="CG337" s="15"/>
      <c r="CH337" s="22"/>
      <c r="CJ337" s="15"/>
      <c r="CK337" s="22"/>
      <c r="CM337" s="15"/>
    </row>
    <row r="338" spans="1:91" ht="18" customHeight="1">
      <c r="B338" s="25" t="s">
        <v>276</v>
      </c>
      <c r="H338" s="22"/>
      <c r="J338" s="10"/>
      <c r="K338" s="22"/>
      <c r="M338" s="10"/>
      <c r="N338" s="22"/>
      <c r="P338" s="10"/>
      <c r="Q338" s="22"/>
      <c r="S338" s="10"/>
      <c r="T338" s="22"/>
      <c r="V338" s="10"/>
      <c r="W338" s="22"/>
      <c r="Y338" s="10"/>
      <c r="Z338" s="22"/>
      <c r="AB338" s="10"/>
      <c r="AC338" s="22"/>
      <c r="AE338" s="10"/>
      <c r="AF338" s="22"/>
      <c r="AH338" s="10"/>
      <c r="AI338" s="22"/>
      <c r="AK338" s="10"/>
      <c r="AL338" s="22"/>
      <c r="AN338" s="10"/>
      <c r="AO338" s="22"/>
      <c r="AQ338" s="10"/>
      <c r="AR338" s="22"/>
      <c r="AT338" s="10"/>
      <c r="AU338" s="22"/>
      <c r="AW338" s="10"/>
      <c r="AX338" s="22"/>
      <c r="AZ338" s="10"/>
      <c r="BA338" s="22"/>
      <c r="BC338" s="10"/>
      <c r="BD338" s="22"/>
      <c r="BF338" s="10"/>
      <c r="BG338" s="22"/>
      <c r="BI338" s="10"/>
      <c r="BJ338" s="22"/>
      <c r="BL338" s="10"/>
      <c r="BM338" s="22"/>
      <c r="BO338" s="10"/>
      <c r="BP338" s="22"/>
      <c r="BR338" s="10"/>
      <c r="BS338" s="22"/>
      <c r="BU338" s="10"/>
      <c r="BV338" s="22"/>
      <c r="BX338" s="10"/>
      <c r="BY338" s="22"/>
      <c r="CA338" s="10"/>
      <c r="CB338" s="22"/>
      <c r="CD338" s="10"/>
      <c r="CE338" s="22"/>
      <c r="CG338" s="10"/>
      <c r="CH338" s="22"/>
      <c r="CJ338" s="10"/>
      <c r="CK338" s="22"/>
      <c r="CM338" s="10"/>
    </row>
    <row r="339" spans="1:91" ht="18" customHeight="1">
      <c r="B339" s="2" t="s">
        <v>277</v>
      </c>
      <c r="C339" s="1">
        <v>16</v>
      </c>
      <c r="D339" s="1" t="s">
        <v>0</v>
      </c>
      <c r="E339" s="30" t="s">
        <v>11</v>
      </c>
      <c r="F339" s="4" t="s">
        <v>80</v>
      </c>
      <c r="G339" s="1" t="s">
        <v>275</v>
      </c>
      <c r="H339" s="22"/>
      <c r="J339" s="19">
        <v>900</v>
      </c>
      <c r="K339" s="22"/>
      <c r="M339" s="19">
        <v>900</v>
      </c>
      <c r="N339" s="22"/>
      <c r="P339" s="19">
        <v>900</v>
      </c>
      <c r="Q339" s="22"/>
      <c r="S339" s="19">
        <v>1000</v>
      </c>
      <c r="T339" s="22"/>
      <c r="V339" s="19">
        <v>1000</v>
      </c>
      <c r="W339" s="22"/>
      <c r="Y339" s="19">
        <v>920</v>
      </c>
      <c r="Z339" s="22"/>
      <c r="AB339" s="19">
        <v>928</v>
      </c>
      <c r="AC339" s="22"/>
      <c r="AE339" s="19">
        <v>800</v>
      </c>
      <c r="AF339" s="22"/>
      <c r="AH339" s="19">
        <v>800</v>
      </c>
      <c r="AI339" s="22"/>
      <c r="AK339" s="19">
        <v>500</v>
      </c>
      <c r="AL339" s="22"/>
      <c r="AN339" s="19">
        <v>300</v>
      </c>
      <c r="AO339" s="22"/>
      <c r="AQ339" s="19">
        <v>300</v>
      </c>
      <c r="AR339" s="22"/>
      <c r="AT339" s="19">
        <v>298.70129870129898</v>
      </c>
      <c r="AU339" s="22"/>
      <c r="AW339" s="19">
        <v>900</v>
      </c>
      <c r="AX339" s="22"/>
      <c r="AZ339" s="19">
        <v>900</v>
      </c>
      <c r="BA339" s="22"/>
      <c r="BC339" s="19">
        <v>900</v>
      </c>
      <c r="BD339" s="22"/>
      <c r="BF339" s="19">
        <v>1000</v>
      </c>
      <c r="BG339" s="22"/>
      <c r="BI339" s="19">
        <v>1000</v>
      </c>
      <c r="BJ339" s="22"/>
      <c r="BL339" s="19">
        <v>920</v>
      </c>
      <c r="BM339" s="22"/>
      <c r="BO339" s="19">
        <v>928</v>
      </c>
      <c r="BP339" s="22"/>
      <c r="BR339" s="19">
        <v>800</v>
      </c>
      <c r="BS339" s="22"/>
      <c r="BU339" s="19">
        <v>800</v>
      </c>
      <c r="BV339" s="22"/>
      <c r="BX339" s="19">
        <v>500</v>
      </c>
      <c r="BY339" s="22"/>
      <c r="CA339" s="19">
        <v>300</v>
      </c>
      <c r="CB339" s="22"/>
      <c r="CD339" s="19">
        <v>300</v>
      </c>
      <c r="CE339" s="22"/>
      <c r="CG339" s="19">
        <v>240</v>
      </c>
      <c r="CH339" s="22"/>
      <c r="CJ339" s="19">
        <v>393</v>
      </c>
      <c r="CK339" s="22"/>
      <c r="CM339" s="19">
        <v>0</v>
      </c>
    </row>
    <row r="340" spans="1:91" ht="18" customHeight="1">
      <c r="B340" s="2" t="s">
        <v>278</v>
      </c>
      <c r="C340" s="1">
        <v>16</v>
      </c>
      <c r="D340" s="1" t="s">
        <v>0</v>
      </c>
      <c r="E340" s="30" t="s">
        <v>11</v>
      </c>
      <c r="F340" s="4" t="s">
        <v>80</v>
      </c>
      <c r="G340" s="1" t="s">
        <v>275</v>
      </c>
      <c r="H340" s="22"/>
      <c r="J340" s="10"/>
      <c r="K340" s="22"/>
      <c r="M340" s="10"/>
      <c r="N340" s="22"/>
      <c r="P340" s="10"/>
      <c r="Q340" s="22"/>
      <c r="S340" s="10"/>
      <c r="T340" s="22"/>
      <c r="V340" s="10"/>
      <c r="W340" s="22"/>
      <c r="Y340" s="10"/>
      <c r="Z340" s="22"/>
      <c r="AB340" s="10"/>
      <c r="AC340" s="22"/>
      <c r="AE340" s="10"/>
      <c r="AF340" s="22"/>
      <c r="AH340" s="10"/>
      <c r="AI340" s="22"/>
      <c r="AK340" s="10"/>
      <c r="AL340" s="22"/>
      <c r="AN340" s="10"/>
      <c r="AO340" s="22"/>
      <c r="AQ340" s="10"/>
      <c r="AU340" s="22"/>
      <c r="AW340" s="19">
        <v>0</v>
      </c>
      <c r="AX340" s="22"/>
      <c r="AZ340" s="19">
        <v>0</v>
      </c>
      <c r="BA340" s="22"/>
      <c r="BC340" s="19">
        <v>0</v>
      </c>
      <c r="BD340" s="22"/>
      <c r="BF340" s="19">
        <v>0</v>
      </c>
      <c r="BG340" s="22"/>
      <c r="BI340" s="19">
        <v>0</v>
      </c>
      <c r="BJ340" s="22"/>
      <c r="BL340" s="19">
        <v>98.666666666666671</v>
      </c>
      <c r="BM340" s="22"/>
      <c r="BO340" s="19">
        <v>98.666666666666671</v>
      </c>
      <c r="BP340" s="22"/>
      <c r="BR340" s="19">
        <v>98.666666666666671</v>
      </c>
      <c r="BS340" s="22"/>
      <c r="BU340" s="19">
        <v>118</v>
      </c>
      <c r="BV340" s="22"/>
      <c r="BX340" s="19">
        <v>163</v>
      </c>
      <c r="BY340" s="22"/>
      <c r="CA340" s="19">
        <v>184</v>
      </c>
      <c r="CB340" s="22"/>
      <c r="CD340" s="19">
        <v>294</v>
      </c>
      <c r="CE340" s="22"/>
      <c r="CG340" s="19">
        <v>600</v>
      </c>
      <c r="CH340" s="22"/>
      <c r="CJ340" s="19">
        <v>1200</v>
      </c>
      <c r="CK340" s="22"/>
      <c r="CM340" s="19">
        <v>1100</v>
      </c>
    </row>
    <row r="341" spans="1:91" ht="18" customHeight="1">
      <c r="A341" s="11"/>
      <c r="B341" s="20"/>
      <c r="H341" s="22"/>
      <c r="J341" s="10"/>
      <c r="K341" s="22"/>
      <c r="M341" s="10"/>
      <c r="N341" s="22"/>
      <c r="P341" s="10"/>
      <c r="Q341" s="22"/>
      <c r="S341" s="10"/>
      <c r="T341" s="22"/>
      <c r="V341" s="10"/>
      <c r="W341" s="22"/>
      <c r="Y341" s="10"/>
      <c r="Z341" s="22"/>
      <c r="AB341" s="10"/>
      <c r="AC341" s="22"/>
      <c r="AE341" s="10"/>
      <c r="AF341" s="22"/>
      <c r="AH341" s="10"/>
      <c r="AI341" s="22"/>
      <c r="AK341" s="10"/>
      <c r="AL341" s="22"/>
      <c r="AN341" s="10"/>
      <c r="AO341" s="22"/>
      <c r="AQ341" s="10"/>
      <c r="AR341" s="22"/>
      <c r="AT341" s="10"/>
      <c r="AU341" s="22"/>
      <c r="AW341" s="10"/>
      <c r="AX341" s="22"/>
      <c r="AZ341" s="10"/>
      <c r="BA341" s="22"/>
      <c r="BC341" s="10"/>
      <c r="BD341" s="22"/>
      <c r="BF341" s="10"/>
      <c r="BG341" s="22"/>
      <c r="BI341" s="10"/>
      <c r="BJ341" s="22"/>
      <c r="BL341" s="10"/>
      <c r="BM341" s="22"/>
      <c r="BO341" s="10"/>
      <c r="BP341" s="22"/>
      <c r="BR341" s="10"/>
      <c r="BS341" s="22"/>
      <c r="BU341" s="10"/>
      <c r="BV341" s="22"/>
      <c r="BX341" s="10"/>
      <c r="BY341" s="22"/>
      <c r="CA341" s="10"/>
      <c r="CB341" s="22"/>
      <c r="CD341" s="10"/>
      <c r="CE341" s="22"/>
      <c r="CG341" s="10"/>
      <c r="CH341" s="22"/>
      <c r="CJ341" s="10"/>
      <c r="CK341" s="22"/>
      <c r="CM341" s="10"/>
    </row>
    <row r="342" spans="1:91" ht="18" customHeight="1">
      <c r="B342" s="45" t="s">
        <v>279</v>
      </c>
      <c r="C342" s="46"/>
      <c r="D342" s="46"/>
      <c r="E342" s="46"/>
      <c r="F342" s="46"/>
      <c r="G342" s="46"/>
      <c r="H342" s="22"/>
      <c r="J342" s="44">
        <f>J336+J339</f>
        <v>3000</v>
      </c>
      <c r="K342" s="22"/>
      <c r="M342" s="44">
        <f>M336+M339</f>
        <v>3700</v>
      </c>
      <c r="N342" s="22"/>
      <c r="P342" s="44">
        <f>P336+P339</f>
        <v>4700</v>
      </c>
      <c r="Q342" s="22"/>
      <c r="S342" s="44">
        <f>S336+S339</f>
        <v>4575.2212389380529</v>
      </c>
      <c r="T342" s="22"/>
      <c r="V342" s="44">
        <f>V336+V339</f>
        <v>4570.7964601769918</v>
      </c>
      <c r="W342" s="22"/>
      <c r="Y342" s="44">
        <f>Y336+Y339</f>
        <v>4672.212389380531</v>
      </c>
      <c r="Z342" s="22"/>
      <c r="AB342" s="44">
        <f>AB336+AB339</f>
        <v>5131.5398230088495</v>
      </c>
      <c r="AC342" s="22"/>
      <c r="AE342" s="44">
        <f>AE336+AE339</f>
        <v>4707.0796460176989</v>
      </c>
      <c r="AF342" s="22"/>
      <c r="AH342" s="44">
        <f>AH336+AH339</f>
        <v>5109.7345132743367</v>
      </c>
      <c r="AI342" s="22"/>
      <c r="AK342" s="44">
        <f>AK336+AK339</f>
        <v>4500</v>
      </c>
      <c r="AL342" s="22"/>
      <c r="AN342" s="44">
        <f>AN336+AN339</f>
        <v>4583.1858407079653</v>
      </c>
      <c r="AO342" s="22"/>
      <c r="AQ342" s="44">
        <f>AQ336+AQ339</f>
        <v>4897.345132743364</v>
      </c>
      <c r="AR342" s="22"/>
      <c r="AT342" s="44">
        <f>AT336+AT339</f>
        <v>4825.2499712676708</v>
      </c>
      <c r="AU342" s="22"/>
      <c r="AW342" s="44">
        <v>3000</v>
      </c>
      <c r="AX342" s="22"/>
      <c r="AZ342" s="44">
        <v>3700</v>
      </c>
      <c r="BA342" s="22"/>
      <c r="BC342" s="44">
        <v>4700</v>
      </c>
      <c r="BD342" s="22"/>
      <c r="BF342" s="44">
        <v>4575.2212389380529</v>
      </c>
      <c r="BG342" s="22"/>
      <c r="BI342" s="44">
        <v>4570.7964601769918</v>
      </c>
      <c r="BJ342" s="22"/>
      <c r="BL342" s="44">
        <v>4770.879056047198</v>
      </c>
      <c r="BM342" s="22"/>
      <c r="BO342" s="44">
        <v>5230.2064896755164</v>
      </c>
      <c r="BP342" s="22"/>
      <c r="BR342" s="44">
        <v>4805.7463126843659</v>
      </c>
      <c r="BS342" s="22"/>
      <c r="BU342" s="44">
        <v>5227.7345132743367</v>
      </c>
      <c r="BV342" s="22"/>
      <c r="BX342" s="44">
        <v>4663</v>
      </c>
      <c r="BY342" s="22"/>
      <c r="CA342" s="44">
        <v>4767.1858407079653</v>
      </c>
      <c r="CB342" s="22"/>
      <c r="CD342" s="44">
        <v>5191.345132743364</v>
      </c>
      <c r="CE342" s="22"/>
      <c r="CG342" s="44">
        <v>5240</v>
      </c>
      <c r="CH342" s="22"/>
      <c r="CJ342" s="44">
        <v>6793</v>
      </c>
      <c r="CK342" s="22"/>
      <c r="CM342" s="44">
        <v>6257.1428571428578</v>
      </c>
    </row>
    <row r="343" spans="1:91" ht="18" customHeight="1">
      <c r="B343" s="22"/>
      <c r="H343" s="22"/>
      <c r="J343" s="10"/>
      <c r="K343" s="22"/>
      <c r="M343" s="10"/>
      <c r="N343" s="22"/>
      <c r="P343" s="10"/>
      <c r="Q343" s="22"/>
      <c r="S343" s="10"/>
      <c r="T343" s="22"/>
      <c r="V343" s="10"/>
      <c r="W343" s="22"/>
      <c r="Y343" s="10"/>
      <c r="Z343" s="22"/>
      <c r="AB343" s="10"/>
      <c r="AC343" s="22"/>
      <c r="AE343" s="10"/>
      <c r="AF343" s="22"/>
      <c r="AH343" s="10"/>
      <c r="AI343" s="22"/>
      <c r="AK343" s="10"/>
      <c r="AL343" s="22"/>
      <c r="AN343" s="10"/>
      <c r="AO343" s="22"/>
      <c r="AQ343" s="10"/>
      <c r="AR343" s="22"/>
      <c r="AT343" s="10"/>
      <c r="AU343" s="22"/>
      <c r="AW343" s="10"/>
      <c r="AX343" s="22"/>
      <c r="AZ343" s="10"/>
      <c r="BA343" s="22"/>
      <c r="BC343" s="10"/>
      <c r="BD343" s="22"/>
      <c r="BF343" s="10"/>
      <c r="BG343" s="22"/>
      <c r="BI343" s="10"/>
      <c r="BJ343" s="22"/>
      <c r="BL343" s="10"/>
      <c r="BM343" s="22"/>
      <c r="BO343" s="10"/>
      <c r="BP343" s="22"/>
      <c r="BR343" s="10"/>
      <c r="BS343" s="22"/>
      <c r="BU343" s="10"/>
      <c r="BV343" s="22"/>
      <c r="BX343" s="10"/>
      <c r="BY343" s="22"/>
      <c r="CA343" s="10"/>
      <c r="CB343" s="22"/>
      <c r="CD343" s="10"/>
      <c r="CE343" s="22"/>
      <c r="CG343" s="10"/>
      <c r="CH343" s="22"/>
      <c r="CJ343" s="10"/>
      <c r="CK343" s="22"/>
      <c r="CM343" s="10"/>
    </row>
    <row r="344" spans="1:91" ht="18" customHeight="1">
      <c r="A344" s="11"/>
      <c r="B344" s="20" t="s">
        <v>280</v>
      </c>
      <c r="H344" s="22"/>
      <c r="J344" s="10"/>
      <c r="K344" s="22"/>
      <c r="M344" s="10"/>
      <c r="N344" s="22"/>
      <c r="P344" s="10"/>
      <c r="Q344" s="22"/>
      <c r="S344" s="10"/>
      <c r="T344" s="22"/>
      <c r="V344" s="10"/>
      <c r="W344" s="22"/>
      <c r="Y344" s="10"/>
      <c r="Z344" s="22"/>
      <c r="AB344" s="10"/>
      <c r="AC344" s="22"/>
      <c r="AE344" s="10"/>
      <c r="AF344" s="22"/>
      <c r="AH344" s="10"/>
      <c r="AI344" s="22"/>
      <c r="AK344" s="10"/>
      <c r="AL344" s="22"/>
      <c r="AN344" s="10"/>
      <c r="AO344" s="22"/>
      <c r="AQ344" s="10"/>
      <c r="AR344" s="22"/>
      <c r="AT344" s="10"/>
      <c r="AU344" s="22"/>
      <c r="AW344" s="10"/>
      <c r="AX344" s="22"/>
      <c r="AZ344" s="10"/>
      <c r="BA344" s="22"/>
      <c r="BC344" s="10"/>
      <c r="BD344" s="22"/>
      <c r="BF344" s="10"/>
      <c r="BG344" s="22"/>
      <c r="BI344" s="10"/>
      <c r="BJ344" s="22"/>
      <c r="BL344" s="10"/>
      <c r="BM344" s="22"/>
      <c r="BO344" s="10"/>
      <c r="BP344" s="22"/>
      <c r="BR344" s="10"/>
      <c r="BS344" s="22"/>
      <c r="BU344" s="10"/>
      <c r="BV344" s="22"/>
      <c r="BX344" s="10"/>
      <c r="BY344" s="22"/>
      <c r="CA344" s="10"/>
      <c r="CB344" s="22"/>
      <c r="CD344" s="10"/>
      <c r="CE344" s="22"/>
      <c r="CG344" s="10"/>
      <c r="CH344" s="22"/>
      <c r="CJ344" s="10"/>
      <c r="CK344" s="22"/>
      <c r="CM344" s="10"/>
    </row>
    <row r="345" spans="1:91" ht="18" customHeight="1">
      <c r="A345" s="11"/>
      <c r="B345" s="20"/>
      <c r="H345" s="22"/>
      <c r="J345" s="10"/>
      <c r="K345" s="22"/>
      <c r="M345" s="10"/>
      <c r="N345" s="22"/>
      <c r="P345" s="10"/>
      <c r="Q345" s="22"/>
      <c r="S345" s="10"/>
      <c r="T345" s="22"/>
      <c r="V345" s="10"/>
      <c r="W345" s="22"/>
      <c r="Y345" s="10"/>
      <c r="Z345" s="22"/>
      <c r="AB345" s="10"/>
      <c r="AC345" s="22"/>
      <c r="AE345" s="10"/>
      <c r="AF345" s="22"/>
      <c r="AH345" s="10"/>
      <c r="AI345" s="22"/>
      <c r="AK345" s="10"/>
      <c r="AL345" s="22"/>
      <c r="AN345" s="10"/>
      <c r="AO345" s="22"/>
      <c r="AQ345" s="10"/>
      <c r="AR345" s="22"/>
      <c r="AT345" s="10"/>
      <c r="AU345" s="22"/>
      <c r="AW345" s="10"/>
      <c r="AX345" s="22"/>
      <c r="AZ345" s="10"/>
      <c r="BA345" s="22"/>
      <c r="BC345" s="10"/>
      <c r="BD345" s="22"/>
      <c r="BF345" s="10"/>
      <c r="BG345" s="22"/>
      <c r="BI345" s="10"/>
      <c r="BJ345" s="22"/>
      <c r="BL345" s="10"/>
      <c r="BM345" s="22"/>
      <c r="BO345" s="10"/>
      <c r="BP345" s="22"/>
      <c r="BR345" s="10"/>
      <c r="BS345" s="22"/>
      <c r="BU345" s="10"/>
      <c r="BV345" s="22"/>
      <c r="BX345" s="10"/>
      <c r="BY345" s="22"/>
      <c r="CA345" s="10"/>
      <c r="CB345" s="22"/>
      <c r="CD345" s="10"/>
      <c r="CE345" s="22"/>
      <c r="CG345" s="10"/>
      <c r="CH345" s="22"/>
      <c r="CJ345" s="10"/>
      <c r="CK345" s="22"/>
      <c r="CM345" s="10"/>
    </row>
    <row r="346" spans="1:91" ht="18" customHeight="1">
      <c r="B346" s="25" t="s">
        <v>281</v>
      </c>
      <c r="H346" s="22"/>
      <c r="J346" s="10"/>
      <c r="K346" s="22"/>
      <c r="M346" s="10"/>
      <c r="N346" s="22"/>
      <c r="P346" s="10"/>
      <c r="Q346" s="22"/>
      <c r="S346" s="10"/>
      <c r="T346" s="22"/>
      <c r="V346" s="10"/>
      <c r="W346" s="22"/>
      <c r="Y346" s="10"/>
      <c r="Z346" s="22"/>
      <c r="AB346" s="10"/>
      <c r="AC346" s="22"/>
      <c r="AE346" s="10"/>
      <c r="AF346" s="22"/>
      <c r="AH346" s="10"/>
      <c r="AI346" s="22"/>
      <c r="AK346" s="10"/>
      <c r="AL346" s="22"/>
      <c r="AN346" s="10"/>
      <c r="AO346" s="22"/>
      <c r="AQ346" s="10"/>
      <c r="AR346" s="22"/>
      <c r="AT346" s="10"/>
      <c r="AU346" s="22"/>
      <c r="AW346" s="10"/>
      <c r="AX346" s="22"/>
      <c r="AZ346" s="10"/>
      <c r="BA346" s="22"/>
      <c r="BC346" s="10"/>
      <c r="BD346" s="22"/>
      <c r="BF346" s="10"/>
      <c r="BG346" s="22"/>
      <c r="BI346" s="10"/>
      <c r="BJ346" s="22"/>
      <c r="BL346" s="10"/>
      <c r="BM346" s="22"/>
      <c r="BO346" s="10"/>
      <c r="BP346" s="22"/>
      <c r="BR346" s="10"/>
      <c r="BS346" s="22"/>
      <c r="BU346" s="10"/>
      <c r="BV346" s="22"/>
      <c r="BX346" s="10"/>
      <c r="BY346" s="22"/>
      <c r="CA346" s="10"/>
      <c r="CB346" s="22"/>
      <c r="CD346" s="10"/>
      <c r="CE346" s="22"/>
      <c r="CG346" s="10"/>
      <c r="CH346" s="22"/>
      <c r="CJ346" s="10"/>
      <c r="CK346" s="22"/>
      <c r="CM346" s="10"/>
    </row>
    <row r="347" spans="1:91" ht="18" customHeight="1">
      <c r="B347" s="2" t="s">
        <v>282</v>
      </c>
      <c r="C347" s="1">
        <v>17</v>
      </c>
      <c r="D347" s="1" t="s">
        <v>1</v>
      </c>
      <c r="E347" s="49" t="s">
        <v>13</v>
      </c>
      <c r="F347" s="4" t="s">
        <v>228</v>
      </c>
      <c r="G347" s="1" t="s">
        <v>283</v>
      </c>
      <c r="H347" s="41">
        <v>1542.28</v>
      </c>
      <c r="I347" s="17">
        <f>J347*10^3/H347</f>
        <v>915.83806616368406</v>
      </c>
      <c r="J347" s="19">
        <v>1412.4787326829266</v>
      </c>
      <c r="K347" s="41">
        <v>528.23099999999999</v>
      </c>
      <c r="L347" s="17">
        <f>M347*10^3/K347</f>
        <v>897.46988464165554</v>
      </c>
      <c r="M347" s="19">
        <v>474.07141463414632</v>
      </c>
      <c r="N347" s="41">
        <v>611.61500000000001</v>
      </c>
      <c r="O347" s="17">
        <f>P347*10^3/N347</f>
        <v>904.16257876238524</v>
      </c>
      <c r="P347" s="19">
        <v>552.99939560975622</v>
      </c>
      <c r="Q347" s="41">
        <v>78.706999999999994</v>
      </c>
      <c r="R347" s="17">
        <f>S347*10^3/Q347</f>
        <v>554.28500951506783</v>
      </c>
      <c r="S347" s="19">
        <v>43.626110243902438</v>
      </c>
      <c r="T347" s="41">
        <v>124.485</v>
      </c>
      <c r="U347" s="17">
        <f>V347*10^3/T347</f>
        <v>524.47603149365625</v>
      </c>
      <c r="V347" s="19">
        <v>65.289398780487801</v>
      </c>
      <c r="W347" s="41">
        <v>826.02</v>
      </c>
      <c r="X347" s="17">
        <f>Y347*10^3/W347</f>
        <v>825.37686266381104</v>
      </c>
      <c r="Y347" s="19">
        <v>681.77779609756112</v>
      </c>
      <c r="Z347" s="41">
        <v>739.49800000000005</v>
      </c>
      <c r="AA347" s="17">
        <f>AB347*10^3/Z347</f>
        <v>862.05641117517484</v>
      </c>
      <c r="AB347" s="19">
        <v>637.48899195121953</v>
      </c>
      <c r="AC347" s="41">
        <v>425.95400000000001</v>
      </c>
      <c r="AD347" s="17">
        <f>AE347*10^3/AC347</f>
        <v>692.75682522457191</v>
      </c>
      <c r="AE347" s="19">
        <v>295.0825407317073</v>
      </c>
      <c r="AF347" s="41">
        <v>119.946</v>
      </c>
      <c r="AG347" s="17">
        <f>AH347*10^3/AF347</f>
        <v>763.06029176544075</v>
      </c>
      <c r="AH347" s="19">
        <v>91.526029756097557</v>
      </c>
      <c r="AI347" s="41">
        <v>133.52199999999999</v>
      </c>
      <c r="AJ347" s="17">
        <f>AK347*10^3/AI347</f>
        <v>556.17965578706128</v>
      </c>
      <c r="AK347" s="19">
        <v>74.262219999999985</v>
      </c>
      <c r="AL347" s="41">
        <v>485.66075000000001</v>
      </c>
      <c r="AM347" s="17">
        <f>AN347*10^3/AL347</f>
        <v>807.68696049660184</v>
      </c>
      <c r="AN347" s="19">
        <v>392.26185500000003</v>
      </c>
      <c r="AO347" s="41">
        <v>54.876999999999995</v>
      </c>
      <c r="AP347" s="17">
        <f>AQ347*10^3/AO347</f>
        <v>539.67600269694049</v>
      </c>
      <c r="AQ347" s="19">
        <v>29.6158</v>
      </c>
      <c r="AR347" s="41">
        <v>29.937999999999999</v>
      </c>
      <c r="AS347" s="17">
        <f>AT347*10^3/AR347</f>
        <v>522.13641525820026</v>
      </c>
      <c r="AT347" s="19">
        <v>15.631719999999998</v>
      </c>
      <c r="AU347" s="41">
        <v>1553.885</v>
      </c>
      <c r="AV347" s="17">
        <v>922.84432889177788</v>
      </c>
      <c r="AW347" s="19">
        <v>1433.9939600000002</v>
      </c>
      <c r="AX347" s="41">
        <v>478.39400000000001</v>
      </c>
      <c r="AY347" s="17">
        <v>939.8631393091606</v>
      </c>
      <c r="AZ347" s="19">
        <v>449.62488666666661</v>
      </c>
      <c r="BA347" s="41">
        <v>559.80099999999993</v>
      </c>
      <c r="BB347" s="17">
        <v>940.94345431084753</v>
      </c>
      <c r="BC347" s="19">
        <v>526.74108666666666</v>
      </c>
      <c r="BD347" s="41">
        <v>39.275999999999996</v>
      </c>
      <c r="BE347" s="17">
        <v>641.71181722510789</v>
      </c>
      <c r="BF347" s="19">
        <v>25.203873333333334</v>
      </c>
      <c r="BG347" s="41">
        <v>106.259</v>
      </c>
      <c r="BH347" s="17">
        <v>491.47937720905668</v>
      </c>
      <c r="BI347" s="19">
        <v>52.22410714285715</v>
      </c>
      <c r="BJ347" s="41">
        <v>682.2367999999999</v>
      </c>
      <c r="BK347" s="17">
        <v>902.05222068963519</v>
      </c>
      <c r="BL347" s="19">
        <v>615.41322047619042</v>
      </c>
      <c r="BM347" s="41">
        <v>725.10820000000012</v>
      </c>
      <c r="BN347" s="17">
        <v>907.54262092983379</v>
      </c>
      <c r="BO347" s="19">
        <v>658.06659628571424</v>
      </c>
      <c r="BP347" s="41">
        <v>340.67</v>
      </c>
      <c r="BQ347" s="17">
        <v>760.91687808478241</v>
      </c>
      <c r="BR347" s="19">
        <v>259.22155285714285</v>
      </c>
      <c r="BS347" s="41">
        <v>96.720000000000013</v>
      </c>
      <c r="BT347" s="17">
        <v>841.37919965339302</v>
      </c>
      <c r="BU347" s="19">
        <v>81.378196190476189</v>
      </c>
      <c r="BV347" s="41">
        <v>146.04025999999999</v>
      </c>
      <c r="BW347" s="17">
        <v>528.59600770362908</v>
      </c>
      <c r="BX347" s="19">
        <v>77.196298399999989</v>
      </c>
      <c r="BY347" s="41">
        <v>472.94175000000001</v>
      </c>
      <c r="BZ347" s="17">
        <v>952.87898751348791</v>
      </c>
      <c r="CA347" s="19">
        <v>450.65625589285713</v>
      </c>
      <c r="CB347" s="41">
        <v>64.850999999999999</v>
      </c>
      <c r="CC347" s="17">
        <v>711.70856784526586</v>
      </c>
      <c r="CD347" s="19">
        <v>46.155012333333332</v>
      </c>
      <c r="CE347" s="41">
        <v>40.968000000000004</v>
      </c>
      <c r="CF347" s="17">
        <v>791.70814619540454</v>
      </c>
      <c r="CG347" s="19">
        <v>32.434699333333334</v>
      </c>
      <c r="CH347" s="41">
        <v>27.550000000000004</v>
      </c>
      <c r="CI347" s="17">
        <v>916.22196007259515</v>
      </c>
      <c r="CJ347" s="19">
        <v>25.241915000000002</v>
      </c>
      <c r="CK347" s="41">
        <v>27.550000000000004</v>
      </c>
      <c r="CL347" s="17">
        <v>916.22196007259515</v>
      </c>
      <c r="CM347" s="21">
        <v>25.241915000000002</v>
      </c>
    </row>
    <row r="348" spans="1:91" ht="18" customHeight="1">
      <c r="B348" s="2" t="s">
        <v>284</v>
      </c>
      <c r="C348" s="1">
        <v>17</v>
      </c>
      <c r="D348" s="1" t="s">
        <v>1</v>
      </c>
      <c r="E348" s="49" t="s">
        <v>13</v>
      </c>
      <c r="F348" s="4" t="s">
        <v>80</v>
      </c>
      <c r="G348" s="1" t="s">
        <v>275</v>
      </c>
      <c r="H348" s="22"/>
      <c r="J348" s="19">
        <v>415</v>
      </c>
      <c r="K348" s="22"/>
      <c r="M348" s="19">
        <v>415</v>
      </c>
      <c r="N348" s="22"/>
      <c r="P348" s="19">
        <v>415</v>
      </c>
      <c r="Q348" s="22"/>
      <c r="S348" s="19">
        <v>290</v>
      </c>
      <c r="T348" s="22"/>
      <c r="V348" s="19">
        <v>100</v>
      </c>
      <c r="W348" s="22"/>
      <c r="Y348" s="19">
        <v>0</v>
      </c>
      <c r="Z348" s="22"/>
      <c r="AB348" s="19">
        <v>0</v>
      </c>
      <c r="AC348" s="22"/>
      <c r="AE348" s="19">
        <v>0</v>
      </c>
      <c r="AF348" s="22"/>
      <c r="AH348" s="19">
        <v>0</v>
      </c>
      <c r="AI348" s="22"/>
      <c r="AK348" s="19">
        <v>0</v>
      </c>
      <c r="AL348" s="22"/>
      <c r="AN348" s="19">
        <v>0</v>
      </c>
      <c r="AO348" s="22"/>
      <c r="AQ348" s="19">
        <v>0</v>
      </c>
      <c r="AR348" s="22"/>
      <c r="AT348" s="19">
        <v>0</v>
      </c>
      <c r="AU348" s="22"/>
      <c r="AW348" s="19">
        <v>415</v>
      </c>
      <c r="AX348" s="22"/>
      <c r="AZ348" s="19">
        <v>415</v>
      </c>
      <c r="BA348" s="22"/>
      <c r="BC348" s="19">
        <v>415</v>
      </c>
      <c r="BD348" s="22"/>
      <c r="BF348" s="19">
        <v>290</v>
      </c>
      <c r="BG348" s="22"/>
      <c r="BI348" s="19">
        <v>100</v>
      </c>
      <c r="BJ348" s="22"/>
      <c r="BL348" s="19">
        <v>0</v>
      </c>
      <c r="BM348" s="22"/>
      <c r="BO348" s="19">
        <v>0</v>
      </c>
      <c r="BP348" s="22"/>
      <c r="BR348" s="19">
        <v>0</v>
      </c>
      <c r="BS348" s="22"/>
      <c r="BU348" s="19">
        <v>0</v>
      </c>
      <c r="BV348" s="22"/>
      <c r="BX348" s="19">
        <v>0</v>
      </c>
      <c r="BY348" s="22"/>
      <c r="CA348" s="19">
        <v>0</v>
      </c>
      <c r="CB348" s="22"/>
      <c r="CD348" s="19">
        <v>0</v>
      </c>
      <c r="CE348" s="22"/>
      <c r="CG348" s="19">
        <v>0</v>
      </c>
      <c r="CH348" s="22"/>
      <c r="CJ348" s="19">
        <v>0</v>
      </c>
      <c r="CK348" s="22"/>
      <c r="CM348" s="21">
        <v>0</v>
      </c>
    </row>
    <row r="349" spans="1:91" ht="18" customHeight="1">
      <c r="B349" s="2" t="s">
        <v>285</v>
      </c>
      <c r="C349" s="1">
        <v>17</v>
      </c>
      <c r="D349" s="1" t="s">
        <v>1</v>
      </c>
      <c r="E349" s="49" t="s">
        <v>13</v>
      </c>
      <c r="F349" s="4" t="s">
        <v>80</v>
      </c>
      <c r="G349" s="1" t="s">
        <v>275</v>
      </c>
      <c r="H349" s="22"/>
      <c r="J349" s="19">
        <v>0</v>
      </c>
      <c r="K349" s="22"/>
      <c r="M349" s="19">
        <v>0</v>
      </c>
      <c r="N349" s="22"/>
      <c r="P349" s="19">
        <v>0</v>
      </c>
      <c r="Q349" s="22"/>
      <c r="S349" s="19">
        <v>0</v>
      </c>
      <c r="T349" s="22"/>
      <c r="V349" s="19">
        <v>265</v>
      </c>
      <c r="W349" s="22"/>
      <c r="Y349" s="19">
        <v>265</v>
      </c>
      <c r="Z349" s="22"/>
      <c r="AB349" s="19">
        <v>0</v>
      </c>
      <c r="AC349" s="22"/>
      <c r="AE349" s="19">
        <v>0</v>
      </c>
      <c r="AF349" s="22"/>
      <c r="AH349" s="19">
        <v>0</v>
      </c>
      <c r="AI349" s="22"/>
      <c r="AK349" s="19">
        <v>0</v>
      </c>
      <c r="AL349" s="22"/>
      <c r="AN349" s="19">
        <v>0</v>
      </c>
      <c r="AO349" s="22"/>
      <c r="AQ349" s="19">
        <v>0</v>
      </c>
      <c r="AR349" s="22"/>
      <c r="AT349" s="19">
        <v>0</v>
      </c>
      <c r="AU349" s="22"/>
      <c r="AW349" s="19">
        <v>0</v>
      </c>
      <c r="AX349" s="22"/>
      <c r="AZ349" s="19">
        <v>0</v>
      </c>
      <c r="BA349" s="22"/>
      <c r="BC349" s="19">
        <v>0</v>
      </c>
      <c r="BD349" s="22"/>
      <c r="BF349" s="19">
        <v>0</v>
      </c>
      <c r="BG349" s="22"/>
      <c r="BI349" s="19">
        <v>265</v>
      </c>
      <c r="BJ349" s="22"/>
      <c r="BL349" s="19">
        <v>265</v>
      </c>
      <c r="BM349" s="22"/>
      <c r="BO349" s="19">
        <v>0</v>
      </c>
      <c r="BP349" s="22"/>
      <c r="BR349" s="19">
        <v>0</v>
      </c>
      <c r="BS349" s="22"/>
      <c r="BU349" s="19">
        <v>0</v>
      </c>
      <c r="BV349" s="22"/>
      <c r="BX349" s="19">
        <v>0</v>
      </c>
      <c r="BY349" s="22"/>
      <c r="CA349" s="19">
        <v>0</v>
      </c>
      <c r="CB349" s="22"/>
      <c r="CD349" s="19">
        <v>0</v>
      </c>
      <c r="CE349" s="22"/>
      <c r="CG349" s="19">
        <v>0</v>
      </c>
      <c r="CH349" s="22"/>
      <c r="CJ349" s="19">
        <v>0</v>
      </c>
      <c r="CK349" s="22"/>
      <c r="CM349" s="21">
        <v>0</v>
      </c>
    </row>
    <row r="350" spans="1:91" ht="18" customHeight="1">
      <c r="B350" s="2"/>
      <c r="E350" s="50"/>
      <c r="F350" s="4"/>
      <c r="H350" s="22"/>
      <c r="J350" s="15"/>
      <c r="K350" s="22"/>
      <c r="M350" s="15"/>
      <c r="N350" s="22"/>
      <c r="P350" s="15"/>
      <c r="Q350" s="22"/>
      <c r="S350" s="15"/>
      <c r="T350" s="22"/>
      <c r="V350" s="15"/>
      <c r="W350" s="22"/>
      <c r="Y350" s="15"/>
      <c r="Z350" s="22"/>
      <c r="AB350" s="15"/>
      <c r="AC350" s="22"/>
      <c r="AE350" s="15"/>
      <c r="AF350" s="22"/>
      <c r="AH350" s="15"/>
      <c r="AI350" s="22"/>
      <c r="AK350" s="15"/>
      <c r="AL350" s="22"/>
      <c r="AN350" s="15"/>
      <c r="AO350" s="22"/>
      <c r="AQ350" s="15"/>
      <c r="AR350" s="22"/>
      <c r="AT350" s="15"/>
      <c r="AU350" s="22"/>
      <c r="AW350" s="15"/>
      <c r="AX350" s="22"/>
      <c r="AZ350" s="15"/>
      <c r="BA350" s="22"/>
      <c r="BC350" s="15"/>
      <c r="BD350" s="22"/>
      <c r="BF350" s="15"/>
      <c r="BG350" s="22"/>
      <c r="BI350" s="15"/>
      <c r="BJ350" s="22"/>
      <c r="BL350" s="15"/>
      <c r="BM350" s="22"/>
      <c r="BO350" s="15"/>
      <c r="BP350" s="22"/>
      <c r="BR350" s="15"/>
      <c r="BS350" s="22"/>
      <c r="BU350" s="15"/>
      <c r="BV350" s="22"/>
      <c r="BX350" s="15"/>
      <c r="BY350" s="22"/>
      <c r="CA350" s="15"/>
      <c r="CB350" s="22"/>
      <c r="CD350" s="15"/>
      <c r="CE350" s="22"/>
      <c r="CG350" s="15"/>
      <c r="CH350" s="22"/>
      <c r="CJ350" s="15"/>
      <c r="CK350" s="22"/>
      <c r="CM350" s="15"/>
    </row>
    <row r="351" spans="1:91" ht="18" customHeight="1" outlineLevel="1">
      <c r="B351" s="25" t="s">
        <v>286</v>
      </c>
      <c r="H351" s="22"/>
      <c r="J351" s="10"/>
      <c r="K351" s="22"/>
      <c r="M351" s="10"/>
      <c r="N351" s="22"/>
      <c r="P351" s="10"/>
      <c r="Q351" s="22"/>
      <c r="S351" s="10"/>
      <c r="T351" s="22"/>
      <c r="V351" s="10"/>
      <c r="W351" s="22"/>
      <c r="Y351" s="10"/>
      <c r="Z351" s="22"/>
      <c r="AB351" s="10"/>
      <c r="AC351" s="22"/>
      <c r="AE351" s="10"/>
      <c r="AF351" s="22"/>
      <c r="AH351" s="10"/>
      <c r="AI351" s="22"/>
      <c r="AK351" s="10"/>
      <c r="AL351" s="22"/>
      <c r="AN351" s="10"/>
      <c r="AO351" s="22"/>
      <c r="AQ351" s="10"/>
      <c r="AR351" s="22"/>
      <c r="AT351" s="10"/>
      <c r="AU351" s="22"/>
      <c r="AW351" s="10"/>
      <c r="AX351" s="22"/>
      <c r="AZ351" s="10"/>
      <c r="BA351" s="22"/>
      <c r="BC351" s="10"/>
      <c r="BD351" s="22"/>
      <c r="BF351" s="10"/>
      <c r="BG351" s="22"/>
      <c r="BI351" s="10"/>
      <c r="BJ351" s="22"/>
      <c r="BL351" s="10"/>
      <c r="BM351" s="22"/>
      <c r="BO351" s="10"/>
      <c r="BP351" s="22"/>
      <c r="BR351" s="10"/>
      <c r="BS351" s="22"/>
      <c r="BU351" s="10"/>
      <c r="BV351" s="22"/>
      <c r="BX351" s="10"/>
      <c r="BY351" s="22"/>
      <c r="CA351" s="10"/>
      <c r="CB351" s="22"/>
      <c r="CD351" s="10"/>
      <c r="CE351" s="22"/>
      <c r="CG351" s="10"/>
      <c r="CH351" s="22"/>
      <c r="CJ351" s="10"/>
      <c r="CK351" s="22"/>
      <c r="CM351" s="10"/>
    </row>
    <row r="352" spans="1:91" ht="18" customHeight="1" outlineLevel="1">
      <c r="B352" s="2" t="s">
        <v>287</v>
      </c>
      <c r="C352" s="1">
        <v>17</v>
      </c>
      <c r="D352" s="1" t="s">
        <v>1</v>
      </c>
      <c r="E352" s="30" t="s">
        <v>11</v>
      </c>
      <c r="H352" s="22"/>
      <c r="J352" s="10"/>
      <c r="K352" s="22"/>
      <c r="M352" s="10"/>
      <c r="N352" s="22"/>
      <c r="P352" s="10"/>
      <c r="Q352" s="22"/>
      <c r="S352" s="10"/>
      <c r="T352" s="22"/>
      <c r="V352" s="10"/>
      <c r="W352" s="22"/>
      <c r="Y352" s="10"/>
      <c r="Z352" s="22"/>
      <c r="AB352" s="10"/>
      <c r="AC352" s="22"/>
      <c r="AE352" s="10"/>
      <c r="AF352" s="22"/>
      <c r="AH352" s="10"/>
      <c r="AI352" s="22"/>
      <c r="AK352" s="10"/>
      <c r="AL352" s="22"/>
      <c r="AN352" s="10"/>
      <c r="AO352" s="22"/>
      <c r="AQ352" s="10"/>
      <c r="AR352" s="22"/>
      <c r="AT352" s="10"/>
      <c r="AU352" s="22"/>
      <c r="AW352" s="10"/>
      <c r="AX352" s="22"/>
      <c r="AZ352" s="10"/>
      <c r="BA352" s="22"/>
      <c r="BC352" s="10"/>
      <c r="BD352" s="22"/>
      <c r="BF352" s="10"/>
      <c r="BG352" s="22"/>
      <c r="BI352" s="10"/>
      <c r="BJ352" s="22"/>
      <c r="BL352" s="10"/>
      <c r="BM352" s="22"/>
      <c r="BO352" s="10"/>
      <c r="BP352" s="22"/>
      <c r="BR352" s="10"/>
      <c r="BS352" s="22"/>
      <c r="BU352" s="10"/>
      <c r="BV352" s="22"/>
      <c r="BX352" s="10"/>
      <c r="BY352" s="22"/>
      <c r="CA352" s="10"/>
      <c r="CB352" s="22"/>
      <c r="CD352" s="10"/>
      <c r="CE352" s="22"/>
      <c r="CG352" s="10"/>
      <c r="CH352" s="22"/>
      <c r="CJ352" s="10"/>
      <c r="CK352" s="22"/>
      <c r="CM352" s="10"/>
    </row>
    <row r="353" spans="1:91" ht="18" customHeight="1">
      <c r="A353" s="11"/>
      <c r="B353" s="20"/>
      <c r="H353" s="22"/>
      <c r="J353" s="10"/>
      <c r="K353" s="22"/>
      <c r="M353" s="10"/>
      <c r="N353" s="22"/>
      <c r="P353" s="10"/>
      <c r="Q353" s="22"/>
      <c r="S353" s="10"/>
      <c r="T353" s="22"/>
      <c r="V353" s="10"/>
      <c r="W353" s="22"/>
      <c r="Y353" s="10"/>
      <c r="Z353" s="22"/>
      <c r="AB353" s="10"/>
      <c r="AC353" s="22"/>
      <c r="AE353" s="10"/>
      <c r="AF353" s="22"/>
      <c r="AH353" s="10"/>
      <c r="AI353" s="22"/>
      <c r="AK353" s="10"/>
      <c r="AL353" s="22"/>
      <c r="AN353" s="10"/>
      <c r="AO353" s="22"/>
      <c r="AQ353" s="10"/>
      <c r="AR353" s="22"/>
      <c r="AT353" s="10"/>
      <c r="AU353" s="22"/>
      <c r="AW353" s="10"/>
      <c r="AX353" s="22"/>
      <c r="AZ353" s="10"/>
      <c r="BA353" s="22"/>
      <c r="BC353" s="10"/>
      <c r="BD353" s="22"/>
      <c r="BF353" s="10"/>
      <c r="BG353" s="22"/>
      <c r="BI353" s="10"/>
      <c r="BJ353" s="22"/>
      <c r="BL353" s="10"/>
      <c r="BM353" s="22"/>
      <c r="BO353" s="10"/>
      <c r="BP353" s="22"/>
      <c r="BR353" s="10"/>
      <c r="BS353" s="22"/>
      <c r="BU353" s="10"/>
      <c r="BV353" s="22"/>
      <c r="BX353" s="10"/>
      <c r="BY353" s="22"/>
      <c r="CA353" s="10"/>
      <c r="CB353" s="22"/>
      <c r="CD353" s="10"/>
      <c r="CE353" s="22"/>
      <c r="CG353" s="10"/>
      <c r="CH353" s="22"/>
      <c r="CJ353" s="10"/>
      <c r="CK353" s="22"/>
      <c r="CM353" s="10"/>
    </row>
    <row r="354" spans="1:91" ht="18" customHeight="1">
      <c r="B354" s="45" t="s">
        <v>288</v>
      </c>
      <c r="C354" s="46"/>
      <c r="D354" s="46"/>
      <c r="E354" s="46"/>
      <c r="F354" s="46"/>
      <c r="G354" s="46"/>
      <c r="H354" s="22"/>
      <c r="J354" s="44">
        <f t="shared" ref="J354" si="267">J352+SUM(J347:J349)</f>
        <v>1827.4787326829266</v>
      </c>
      <c r="K354" s="22"/>
      <c r="M354" s="44">
        <f t="shared" ref="M354" si="268">M352+SUM(M347:M349)</f>
        <v>889.07141463414632</v>
      </c>
      <c r="N354" s="22"/>
      <c r="P354" s="44">
        <f t="shared" ref="P354" si="269">P352+SUM(P347:P349)</f>
        <v>967.99939560975622</v>
      </c>
      <c r="Q354" s="22"/>
      <c r="S354" s="44">
        <f t="shared" ref="S354" si="270">S352+SUM(S347:S349)</f>
        <v>333.62611024390242</v>
      </c>
      <c r="T354" s="22"/>
      <c r="V354" s="44">
        <f t="shared" ref="V354" si="271">V352+SUM(V347:V349)</f>
        <v>430.28939878048777</v>
      </c>
      <c r="W354" s="22"/>
      <c r="Y354" s="44">
        <f t="shared" ref="Y354" si="272">Y352+SUM(Y347:Y349)</f>
        <v>946.77779609756112</v>
      </c>
      <c r="Z354" s="22"/>
      <c r="AB354" s="44">
        <f t="shared" ref="AB354" si="273">AB352+SUM(AB347:AB349)</f>
        <v>637.48899195121953</v>
      </c>
      <c r="AC354" s="22"/>
      <c r="AE354" s="44">
        <f t="shared" ref="AE354" si="274">AE352+SUM(AE347:AE349)</f>
        <v>295.0825407317073</v>
      </c>
      <c r="AF354" s="22"/>
      <c r="AH354" s="44">
        <f t="shared" ref="AH354" si="275">AH352+SUM(AH347:AH349)</f>
        <v>91.526029756097557</v>
      </c>
      <c r="AI354" s="22"/>
      <c r="AK354" s="44">
        <f t="shared" ref="AK354" si="276">AK352+SUM(AK347:AK349)</f>
        <v>74.262219999999985</v>
      </c>
      <c r="AL354" s="22"/>
      <c r="AN354" s="44">
        <f t="shared" ref="AN354" si="277">AN352+SUM(AN347:AN349)</f>
        <v>392.26185500000003</v>
      </c>
      <c r="AO354" s="22"/>
      <c r="AQ354" s="44">
        <f t="shared" ref="AQ354" si="278">AQ352+SUM(AQ347:AQ349)</f>
        <v>29.6158</v>
      </c>
      <c r="AR354" s="22"/>
      <c r="AT354" s="44">
        <f>AT352+SUM(AT347:AT349)</f>
        <v>15.631719999999998</v>
      </c>
      <c r="AU354" s="22"/>
      <c r="AW354" s="44">
        <v>1848.9939600000002</v>
      </c>
      <c r="AX354" s="22"/>
      <c r="AZ354" s="44">
        <v>864.62488666666661</v>
      </c>
      <c r="BA354" s="22"/>
      <c r="BC354" s="44">
        <v>941.74108666666666</v>
      </c>
      <c r="BD354" s="22"/>
      <c r="BF354" s="44">
        <v>315.20387333333332</v>
      </c>
      <c r="BG354" s="22"/>
      <c r="BI354" s="44">
        <v>417.22410714285718</v>
      </c>
      <c r="BJ354" s="22"/>
      <c r="BL354" s="44">
        <v>880.41322047619042</v>
      </c>
      <c r="BM354" s="22"/>
      <c r="BO354" s="44">
        <v>658.06659628571424</v>
      </c>
      <c r="BP354" s="22"/>
      <c r="BR354" s="44">
        <v>259.22155285714285</v>
      </c>
      <c r="BS354" s="22"/>
      <c r="BU354" s="44">
        <v>81.378196190476189</v>
      </c>
      <c r="BV354" s="22"/>
      <c r="BX354" s="44">
        <v>77.196298399999989</v>
      </c>
      <c r="BY354" s="22"/>
      <c r="CA354" s="44">
        <v>450.65625589285713</v>
      </c>
      <c r="CB354" s="22"/>
      <c r="CD354" s="44">
        <v>46.155012333333332</v>
      </c>
      <c r="CE354" s="22"/>
      <c r="CG354" s="44">
        <v>32.434699333333334</v>
      </c>
      <c r="CH354" s="22"/>
      <c r="CJ354" s="44">
        <v>25.241915000000002</v>
      </c>
      <c r="CK354" s="22"/>
      <c r="CM354" s="44">
        <v>25.241915000000002</v>
      </c>
    </row>
    <row r="355" spans="1:91" ht="18" customHeight="1">
      <c r="B355" s="22"/>
      <c r="H355" s="22"/>
      <c r="J355" s="10"/>
      <c r="K355" s="22"/>
      <c r="M355" s="10"/>
      <c r="N355" s="22"/>
      <c r="P355" s="10"/>
      <c r="Q355" s="22"/>
      <c r="S355" s="10"/>
      <c r="T355" s="22"/>
      <c r="V355" s="10"/>
      <c r="W355" s="22"/>
      <c r="Y355" s="10"/>
      <c r="Z355" s="22"/>
      <c r="AB355" s="10"/>
      <c r="AC355" s="22"/>
      <c r="AE355" s="10"/>
      <c r="AF355" s="22"/>
      <c r="AH355" s="10"/>
      <c r="AI355" s="22"/>
      <c r="AK355" s="10"/>
      <c r="AL355" s="22"/>
      <c r="AN355" s="10"/>
      <c r="AO355" s="22"/>
      <c r="AQ355" s="10"/>
      <c r="AR355" s="22"/>
      <c r="AT355" s="10"/>
      <c r="AU355" s="22"/>
      <c r="AW355" s="10"/>
      <c r="AX355" s="22"/>
      <c r="AZ355" s="10"/>
      <c r="BA355" s="22"/>
      <c r="BC355" s="10"/>
      <c r="BD355" s="22"/>
      <c r="BF355" s="10"/>
      <c r="BG355" s="22"/>
      <c r="BI355" s="10"/>
      <c r="BJ355" s="22"/>
      <c r="BL355" s="10"/>
      <c r="BM355" s="22"/>
      <c r="BO355" s="10"/>
      <c r="BP355" s="22"/>
      <c r="BR355" s="10"/>
      <c r="BS355" s="22"/>
      <c r="BU355" s="10"/>
      <c r="BV355" s="22"/>
      <c r="BX355" s="10"/>
      <c r="BY355" s="22"/>
      <c r="CA355" s="10"/>
      <c r="CB355" s="22"/>
      <c r="CD355" s="10"/>
      <c r="CE355" s="22"/>
      <c r="CG355" s="10"/>
      <c r="CH355" s="22"/>
      <c r="CJ355" s="10"/>
      <c r="CK355" s="22"/>
      <c r="CM355" s="10"/>
    </row>
    <row r="356" spans="1:91" ht="18" customHeight="1">
      <c r="A356" s="11"/>
      <c r="B356" s="20" t="s">
        <v>289</v>
      </c>
      <c r="H356" s="22"/>
      <c r="J356" s="10"/>
      <c r="K356" s="22"/>
      <c r="M356" s="10"/>
      <c r="N356" s="22"/>
      <c r="P356" s="10"/>
      <c r="Q356" s="22"/>
      <c r="S356" s="10"/>
      <c r="T356" s="22"/>
      <c r="V356" s="10"/>
      <c r="W356" s="22"/>
      <c r="Y356" s="10"/>
      <c r="Z356" s="22"/>
      <c r="AB356" s="10"/>
      <c r="AC356" s="22"/>
      <c r="AE356" s="10"/>
      <c r="AF356" s="22"/>
      <c r="AH356" s="10"/>
      <c r="AI356" s="22"/>
      <c r="AK356" s="10"/>
      <c r="AL356" s="22"/>
      <c r="AN356" s="10"/>
      <c r="AO356" s="22"/>
      <c r="AQ356" s="10"/>
      <c r="AR356" s="22"/>
      <c r="AT356" s="10"/>
      <c r="AU356" s="22"/>
      <c r="AW356" s="10"/>
      <c r="AX356" s="22"/>
      <c r="AZ356" s="10"/>
      <c r="BA356" s="22"/>
      <c r="BC356" s="10"/>
      <c r="BD356" s="22"/>
      <c r="BF356" s="10"/>
      <c r="BG356" s="22"/>
      <c r="BI356" s="10"/>
      <c r="BJ356" s="22"/>
      <c r="BL356" s="10"/>
      <c r="BM356" s="22"/>
      <c r="BO356" s="10"/>
      <c r="BP356" s="22"/>
      <c r="BR356" s="10"/>
      <c r="BS356" s="22"/>
      <c r="BU356" s="10"/>
      <c r="BV356" s="22"/>
      <c r="BX356" s="10"/>
      <c r="BY356" s="22"/>
      <c r="CA356" s="10"/>
      <c r="CB356" s="22"/>
      <c r="CD356" s="10"/>
      <c r="CE356" s="22"/>
      <c r="CG356" s="10"/>
      <c r="CH356" s="22"/>
      <c r="CJ356" s="10"/>
      <c r="CK356" s="22"/>
      <c r="CM356" s="10"/>
    </row>
    <row r="357" spans="1:91" ht="18" customHeight="1">
      <c r="A357" s="11"/>
      <c r="B357" s="20"/>
      <c r="H357" s="22"/>
      <c r="J357" s="10"/>
      <c r="K357" s="22"/>
      <c r="M357" s="10"/>
      <c r="N357" s="22"/>
      <c r="P357" s="10"/>
      <c r="Q357" s="22"/>
      <c r="S357" s="10"/>
      <c r="T357" s="22"/>
      <c r="V357" s="10"/>
      <c r="W357" s="22"/>
      <c r="Y357" s="10"/>
      <c r="Z357" s="22"/>
      <c r="AB357" s="10"/>
      <c r="AC357" s="22"/>
      <c r="AE357" s="10"/>
      <c r="AF357" s="22"/>
      <c r="AH357" s="10"/>
      <c r="AI357" s="22"/>
      <c r="AK357" s="10"/>
      <c r="AL357" s="22"/>
      <c r="AN357" s="10"/>
      <c r="AO357" s="22"/>
      <c r="AQ357" s="10"/>
      <c r="AR357" s="22"/>
      <c r="AT357" s="10"/>
      <c r="AU357" s="22"/>
      <c r="AW357" s="10"/>
      <c r="AX357" s="22"/>
      <c r="AZ357" s="10"/>
      <c r="BA357" s="22"/>
      <c r="BC357" s="10"/>
      <c r="BD357" s="22"/>
      <c r="BF357" s="10"/>
      <c r="BG357" s="22"/>
      <c r="BI357" s="10"/>
      <c r="BJ357" s="22"/>
      <c r="BL357" s="10"/>
      <c r="BM357" s="22"/>
      <c r="BO357" s="10"/>
      <c r="BP357" s="22"/>
      <c r="BR357" s="10"/>
      <c r="BS357" s="22"/>
      <c r="BU357" s="10"/>
      <c r="BV357" s="22"/>
      <c r="BX357" s="10"/>
      <c r="BY357" s="22"/>
      <c r="CA357" s="10"/>
      <c r="CB357" s="22"/>
      <c r="CD357" s="10"/>
      <c r="CE357" s="22"/>
      <c r="CG357" s="10"/>
      <c r="CH357" s="22"/>
      <c r="CJ357" s="10"/>
      <c r="CK357" s="22"/>
      <c r="CM357" s="10"/>
    </row>
    <row r="358" spans="1:91" ht="18" customHeight="1">
      <c r="B358" s="25" t="s">
        <v>290</v>
      </c>
      <c r="H358" s="22"/>
      <c r="J358" s="10"/>
      <c r="K358" s="22"/>
      <c r="M358" s="10"/>
      <c r="N358" s="22"/>
      <c r="P358" s="10"/>
      <c r="Q358" s="22"/>
      <c r="S358" s="10"/>
      <c r="T358" s="22"/>
      <c r="V358" s="10"/>
      <c r="W358" s="22"/>
      <c r="Y358" s="10"/>
      <c r="Z358" s="22"/>
      <c r="AB358" s="10"/>
      <c r="AC358" s="22"/>
      <c r="AE358" s="10"/>
      <c r="AF358" s="22"/>
      <c r="AH358" s="10"/>
      <c r="AI358" s="22"/>
      <c r="AK358" s="10"/>
      <c r="AL358" s="22"/>
      <c r="AN358" s="10"/>
      <c r="AO358" s="22"/>
      <c r="AQ358" s="10"/>
      <c r="AR358" s="22"/>
      <c r="AT358" s="10"/>
      <c r="AU358" s="22"/>
      <c r="AW358" s="10"/>
      <c r="AX358" s="22"/>
      <c r="AZ358" s="10"/>
      <c r="BA358" s="22"/>
      <c r="BC358" s="10"/>
      <c r="BD358" s="22"/>
      <c r="BF358" s="10"/>
      <c r="BG358" s="22"/>
      <c r="BI358" s="10"/>
      <c r="BJ358" s="22"/>
      <c r="BL358" s="10"/>
      <c r="BM358" s="22"/>
      <c r="BO358" s="10"/>
      <c r="BP358" s="22"/>
      <c r="BR358" s="10"/>
      <c r="BS358" s="22"/>
      <c r="BU358" s="10"/>
      <c r="BV358" s="22"/>
      <c r="BX358" s="10"/>
      <c r="BY358" s="22"/>
      <c r="CA358" s="10"/>
      <c r="CB358" s="22"/>
      <c r="CD358" s="10"/>
      <c r="CE358" s="22"/>
      <c r="CG358" s="10"/>
      <c r="CH358" s="22"/>
      <c r="CJ358" s="10"/>
      <c r="CK358" s="22"/>
      <c r="CM358" s="10"/>
    </row>
    <row r="359" spans="1:91" ht="18" customHeight="1">
      <c r="B359" s="2" t="s">
        <v>291</v>
      </c>
      <c r="C359" s="1">
        <v>18</v>
      </c>
      <c r="D359" s="1" t="s">
        <v>1</v>
      </c>
      <c r="E359" s="49" t="s">
        <v>13</v>
      </c>
      <c r="F359" s="4" t="s">
        <v>80</v>
      </c>
      <c r="G359" s="1" t="s">
        <v>90</v>
      </c>
      <c r="H359" s="22"/>
      <c r="J359" s="19">
        <v>496</v>
      </c>
      <c r="K359" s="22"/>
      <c r="M359" s="19">
        <v>980</v>
      </c>
      <c r="N359" s="22"/>
      <c r="P359" s="19">
        <v>653</v>
      </c>
      <c r="Q359" s="22"/>
      <c r="S359" s="19">
        <v>650</v>
      </c>
      <c r="T359" s="22"/>
      <c r="V359" s="19">
        <v>549</v>
      </c>
      <c r="W359" s="22"/>
      <c r="Y359" s="19">
        <v>673</v>
      </c>
      <c r="Z359" s="22"/>
      <c r="AB359" s="19">
        <v>702.8</v>
      </c>
      <c r="AC359" s="22"/>
      <c r="AE359" s="19">
        <v>876.8</v>
      </c>
      <c r="AF359" s="22"/>
      <c r="AH359" s="19">
        <v>719.8</v>
      </c>
      <c r="AI359" s="22"/>
      <c r="AK359" s="19">
        <v>562</v>
      </c>
      <c r="AL359" s="22"/>
      <c r="AN359" s="19">
        <v>600.1</v>
      </c>
      <c r="AO359" s="22"/>
      <c r="AQ359" s="19">
        <v>653.1</v>
      </c>
      <c r="AR359" s="22"/>
      <c r="AT359" s="19">
        <v>695.63729999999998</v>
      </c>
      <c r="AU359" s="22"/>
      <c r="AW359" s="19">
        <v>400</v>
      </c>
      <c r="AX359" s="22"/>
      <c r="AZ359" s="19">
        <v>680</v>
      </c>
      <c r="BA359" s="22"/>
      <c r="BC359" s="19">
        <v>480</v>
      </c>
      <c r="BD359" s="22"/>
      <c r="BF359" s="19">
        <v>500</v>
      </c>
      <c r="BG359" s="22"/>
      <c r="BI359" s="19">
        <v>487</v>
      </c>
      <c r="BJ359" s="22"/>
      <c r="BL359" s="19">
        <v>600</v>
      </c>
      <c r="BM359" s="22"/>
      <c r="BO359" s="19">
        <v>462</v>
      </c>
      <c r="BP359" s="22"/>
      <c r="BR359" s="19">
        <v>662</v>
      </c>
      <c r="BS359" s="22"/>
      <c r="BU359" s="19">
        <v>562</v>
      </c>
      <c r="BV359" s="22"/>
      <c r="BX359" s="19">
        <v>500</v>
      </c>
      <c r="BY359" s="22"/>
      <c r="CA359" s="19">
        <v>477</v>
      </c>
      <c r="CB359" s="22"/>
      <c r="CD359" s="19">
        <v>377</v>
      </c>
      <c r="CE359" s="22"/>
      <c r="CG359" s="19">
        <v>330</v>
      </c>
      <c r="CH359" s="22"/>
      <c r="CJ359" s="21">
        <v>332.65279999999996</v>
      </c>
      <c r="CK359" s="22"/>
      <c r="CM359" s="21">
        <v>333.82532495359999</v>
      </c>
    </row>
    <row r="360" spans="1:91" ht="18" customHeight="1">
      <c r="B360" s="2" t="s">
        <v>292</v>
      </c>
      <c r="C360" s="1">
        <v>18</v>
      </c>
      <c r="D360" s="1" t="s">
        <v>1</v>
      </c>
      <c r="E360" s="30" t="s">
        <v>11</v>
      </c>
      <c r="F360" s="4" t="s">
        <v>80</v>
      </c>
      <c r="G360" s="1" t="s">
        <v>6</v>
      </c>
      <c r="H360" s="22"/>
      <c r="J360" s="19">
        <v>0</v>
      </c>
      <c r="K360" s="22"/>
      <c r="M360" s="19">
        <v>20</v>
      </c>
      <c r="N360" s="22"/>
      <c r="P360" s="19">
        <v>20</v>
      </c>
      <c r="Q360" s="22"/>
      <c r="S360" s="19">
        <v>0</v>
      </c>
      <c r="T360" s="22"/>
      <c r="V360" s="19">
        <v>13</v>
      </c>
      <c r="W360" s="22"/>
      <c r="Y360" s="19">
        <v>0</v>
      </c>
      <c r="Z360" s="22"/>
      <c r="AB360" s="19">
        <v>38.200000000000003</v>
      </c>
      <c r="AC360" s="22"/>
      <c r="AE360" s="19">
        <v>38.200000000000003</v>
      </c>
      <c r="AF360" s="22"/>
      <c r="AH360" s="19">
        <v>38.200000000000003</v>
      </c>
      <c r="AI360" s="22"/>
      <c r="AK360" s="19">
        <v>0</v>
      </c>
      <c r="AL360" s="22"/>
      <c r="AN360" s="19">
        <v>22.9</v>
      </c>
      <c r="AO360" s="22"/>
      <c r="AQ360" s="19">
        <v>22.9</v>
      </c>
      <c r="AR360" s="22"/>
      <c r="AT360" s="19">
        <v>22.9</v>
      </c>
      <c r="AU360" s="22"/>
      <c r="AW360" s="19">
        <v>0</v>
      </c>
      <c r="AX360" s="22"/>
      <c r="AZ360" s="19">
        <v>20</v>
      </c>
      <c r="BA360" s="22"/>
      <c r="BC360" s="19">
        <v>20</v>
      </c>
      <c r="BD360" s="22"/>
      <c r="BF360" s="19">
        <v>0</v>
      </c>
      <c r="BG360" s="22"/>
      <c r="BI360" s="19">
        <v>13</v>
      </c>
      <c r="BJ360" s="22"/>
      <c r="BL360" s="19">
        <v>0</v>
      </c>
      <c r="BM360" s="22"/>
      <c r="BO360" s="19">
        <v>38</v>
      </c>
      <c r="BP360" s="22"/>
      <c r="BR360" s="19">
        <v>38</v>
      </c>
      <c r="BS360" s="22"/>
      <c r="BU360" s="19">
        <v>38</v>
      </c>
      <c r="BV360" s="22"/>
      <c r="BX360" s="19">
        <v>0</v>
      </c>
      <c r="BY360" s="22"/>
      <c r="CA360" s="19">
        <v>23</v>
      </c>
      <c r="CB360" s="22"/>
      <c r="CD360" s="19">
        <v>23</v>
      </c>
      <c r="CE360" s="22"/>
      <c r="CG360" s="19">
        <v>70</v>
      </c>
      <c r="CH360" s="22"/>
      <c r="CJ360" s="21">
        <v>70</v>
      </c>
      <c r="CK360" s="22"/>
      <c r="CM360" s="21">
        <v>70</v>
      </c>
    </row>
    <row r="361" spans="1:91" ht="18" customHeight="1">
      <c r="B361" s="2"/>
      <c r="H361" s="22"/>
      <c r="J361" s="10"/>
      <c r="K361" s="22"/>
      <c r="M361" s="10"/>
      <c r="N361" s="22"/>
      <c r="P361" s="10"/>
      <c r="Q361" s="22"/>
      <c r="S361" s="10"/>
      <c r="T361" s="22"/>
      <c r="V361" s="10"/>
      <c r="W361" s="22"/>
      <c r="Y361" s="10"/>
      <c r="Z361" s="22"/>
      <c r="AB361" s="10"/>
      <c r="AC361" s="22"/>
      <c r="AE361" s="10"/>
      <c r="AF361" s="22"/>
      <c r="AH361" s="10"/>
      <c r="AI361" s="22"/>
      <c r="AK361" s="10"/>
      <c r="AL361" s="22"/>
      <c r="AN361" s="10"/>
      <c r="AO361" s="22"/>
      <c r="AQ361" s="10"/>
      <c r="AR361" s="22"/>
      <c r="AT361" s="10"/>
      <c r="AU361" s="22"/>
      <c r="AW361" s="10"/>
      <c r="AX361" s="22"/>
      <c r="AZ361" s="10"/>
      <c r="BA361" s="22"/>
      <c r="BC361" s="10"/>
      <c r="BD361" s="22"/>
      <c r="BF361" s="10"/>
      <c r="BG361" s="22"/>
      <c r="BI361" s="10"/>
      <c r="BJ361" s="22"/>
      <c r="BL361" s="10"/>
      <c r="BM361" s="22"/>
      <c r="BO361" s="10"/>
      <c r="BP361" s="22"/>
      <c r="BR361" s="10"/>
      <c r="BS361" s="22"/>
      <c r="BU361" s="10"/>
      <c r="BV361" s="22"/>
      <c r="BX361" s="10"/>
      <c r="BY361" s="22"/>
      <c r="CA361" s="10"/>
      <c r="CB361" s="22"/>
      <c r="CD361" s="10"/>
      <c r="CE361" s="22"/>
      <c r="CG361" s="10"/>
      <c r="CH361" s="22"/>
      <c r="CJ361" s="10"/>
      <c r="CK361" s="22"/>
      <c r="CM361" s="10"/>
    </row>
    <row r="362" spans="1:91" ht="18" customHeight="1">
      <c r="B362" s="25" t="s">
        <v>293</v>
      </c>
      <c r="H362" s="22"/>
      <c r="J362" s="10"/>
      <c r="K362" s="22"/>
      <c r="M362" s="10"/>
      <c r="N362" s="22"/>
      <c r="P362" s="10"/>
      <c r="Q362" s="22"/>
      <c r="S362" s="10"/>
      <c r="T362" s="22"/>
      <c r="V362" s="10"/>
      <c r="W362" s="22"/>
      <c r="Y362" s="10"/>
      <c r="Z362" s="22"/>
      <c r="AB362" s="10"/>
      <c r="AC362" s="22"/>
      <c r="AE362" s="10"/>
      <c r="AF362" s="22"/>
      <c r="AH362" s="10"/>
      <c r="AI362" s="22"/>
      <c r="AK362" s="10"/>
      <c r="AL362" s="22"/>
      <c r="AN362" s="10"/>
      <c r="AO362" s="22"/>
      <c r="AQ362" s="10"/>
      <c r="AR362" s="22"/>
      <c r="AT362" s="10"/>
      <c r="AU362" s="22"/>
      <c r="AW362" s="10"/>
      <c r="AX362" s="22"/>
      <c r="AZ362" s="10"/>
      <c r="BA362" s="22"/>
      <c r="BC362" s="10"/>
      <c r="BD362" s="22"/>
      <c r="BF362" s="10"/>
      <c r="BG362" s="22"/>
      <c r="BI362" s="10"/>
      <c r="BJ362" s="22"/>
      <c r="BL362" s="10"/>
      <c r="BM362" s="22"/>
      <c r="BO362" s="10"/>
      <c r="BP362" s="22"/>
      <c r="BR362" s="10"/>
      <c r="BS362" s="22"/>
      <c r="BU362" s="10"/>
      <c r="BV362" s="22"/>
      <c r="BX362" s="10"/>
      <c r="BY362" s="22"/>
      <c r="CA362" s="10"/>
      <c r="CB362" s="22"/>
      <c r="CD362" s="10"/>
      <c r="CE362" s="22"/>
      <c r="CG362" s="10"/>
      <c r="CH362" s="22"/>
      <c r="CJ362" s="10"/>
      <c r="CK362" s="22"/>
      <c r="CM362" s="10"/>
    </row>
    <row r="363" spans="1:91" ht="18" customHeight="1">
      <c r="B363" s="2" t="s">
        <v>293</v>
      </c>
      <c r="C363" s="1">
        <v>18</v>
      </c>
      <c r="D363" s="1" t="s">
        <v>1</v>
      </c>
      <c r="E363" s="49" t="s">
        <v>13</v>
      </c>
      <c r="F363" s="4" t="s">
        <v>80</v>
      </c>
      <c r="G363" s="1" t="s">
        <v>294</v>
      </c>
      <c r="H363" s="22"/>
      <c r="J363" s="19">
        <v>0</v>
      </c>
      <c r="K363" s="22"/>
      <c r="M363" s="19">
        <v>0</v>
      </c>
      <c r="N363" s="22"/>
      <c r="P363" s="19">
        <v>10.83</v>
      </c>
      <c r="Q363" s="22"/>
      <c r="S363" s="19">
        <v>10.52</v>
      </c>
      <c r="T363" s="22"/>
      <c r="V363" s="19">
        <v>10.119999999999999</v>
      </c>
      <c r="W363" s="22"/>
      <c r="Y363" s="19">
        <v>11.64</v>
      </c>
      <c r="Z363" s="22"/>
      <c r="AB363" s="19">
        <v>8.4</v>
      </c>
      <c r="AC363" s="22"/>
      <c r="AE363" s="19">
        <v>9.27</v>
      </c>
      <c r="AF363" s="22"/>
      <c r="AH363" s="19">
        <v>8.7899999999999991</v>
      </c>
      <c r="AI363" s="22"/>
      <c r="AK363" s="19">
        <v>9.5399999999999991</v>
      </c>
      <c r="AL363" s="22"/>
      <c r="AN363" s="19">
        <v>7.62</v>
      </c>
      <c r="AO363" s="22"/>
      <c r="AQ363" s="19">
        <v>7.89</v>
      </c>
      <c r="AR363" s="22"/>
      <c r="AT363" s="19">
        <v>7.89</v>
      </c>
      <c r="AU363" s="22"/>
      <c r="AW363" s="19">
        <v>0</v>
      </c>
      <c r="AX363" s="22"/>
      <c r="AZ363" s="19">
        <v>0</v>
      </c>
      <c r="BA363" s="22"/>
      <c r="BC363" s="19">
        <v>10.83</v>
      </c>
      <c r="BD363" s="22"/>
      <c r="BF363" s="19">
        <v>10.52</v>
      </c>
      <c r="BG363" s="22"/>
      <c r="BI363" s="19">
        <v>10.119999999999999</v>
      </c>
      <c r="BJ363" s="22"/>
      <c r="BL363" s="19">
        <v>11.64</v>
      </c>
      <c r="BM363" s="22"/>
      <c r="BO363" s="19">
        <v>8.4</v>
      </c>
      <c r="BP363" s="22"/>
      <c r="BR363" s="19">
        <v>9.27</v>
      </c>
      <c r="BS363" s="22"/>
      <c r="BU363" s="19">
        <v>8.7899999999999991</v>
      </c>
      <c r="BV363" s="22"/>
      <c r="BX363" s="19">
        <v>9.5399999999999991</v>
      </c>
      <c r="BY363" s="22"/>
      <c r="CA363" s="19">
        <v>7.62</v>
      </c>
      <c r="CB363" s="22"/>
      <c r="CD363" s="19">
        <v>7.89</v>
      </c>
      <c r="CE363" s="22"/>
      <c r="CG363" s="19">
        <v>7.8</v>
      </c>
      <c r="CH363" s="22"/>
      <c r="CJ363" s="21">
        <v>7.8</v>
      </c>
      <c r="CK363" s="22"/>
      <c r="CM363" s="21">
        <v>7.8</v>
      </c>
    </row>
    <row r="364" spans="1:91" ht="18" customHeight="1" collapsed="1">
      <c r="A364" s="11"/>
      <c r="B364" s="20"/>
      <c r="H364" s="22"/>
      <c r="J364" s="10"/>
      <c r="K364" s="22"/>
      <c r="M364" s="10"/>
      <c r="N364" s="22"/>
      <c r="P364" s="10"/>
      <c r="Q364" s="22"/>
      <c r="S364" s="10"/>
      <c r="T364" s="22"/>
      <c r="V364" s="10"/>
      <c r="W364" s="22"/>
      <c r="Y364" s="10"/>
      <c r="Z364" s="22"/>
      <c r="AB364" s="10"/>
      <c r="AC364" s="22"/>
      <c r="AE364" s="10"/>
      <c r="AF364" s="22"/>
      <c r="AH364" s="10"/>
      <c r="AI364" s="22"/>
      <c r="AK364" s="10"/>
      <c r="AL364" s="22"/>
      <c r="AN364" s="10"/>
      <c r="AO364" s="22"/>
      <c r="AQ364" s="10"/>
      <c r="AR364" s="22"/>
      <c r="AT364" s="10"/>
      <c r="AU364" s="22"/>
      <c r="AW364" s="10"/>
      <c r="AX364" s="22"/>
      <c r="AZ364" s="10"/>
      <c r="BA364" s="22"/>
      <c r="BC364" s="10"/>
      <c r="BD364" s="22"/>
      <c r="BF364" s="10"/>
      <c r="BG364" s="22"/>
      <c r="BI364" s="10"/>
      <c r="BJ364" s="22"/>
      <c r="BL364" s="10"/>
      <c r="BM364" s="22"/>
      <c r="BO364" s="10"/>
      <c r="BP364" s="22"/>
      <c r="BR364" s="10"/>
      <c r="BS364" s="22"/>
      <c r="BU364" s="10"/>
      <c r="BV364" s="22"/>
      <c r="BX364" s="10"/>
      <c r="BY364" s="22"/>
      <c r="CA364" s="10"/>
      <c r="CB364" s="22"/>
      <c r="CD364" s="10"/>
      <c r="CE364" s="22"/>
      <c r="CG364" s="10"/>
      <c r="CH364" s="22"/>
      <c r="CJ364" s="10"/>
      <c r="CK364" s="22"/>
      <c r="CM364" s="10"/>
    </row>
    <row r="365" spans="1:91" ht="18" customHeight="1">
      <c r="B365" s="45" t="s">
        <v>295</v>
      </c>
      <c r="C365" s="46"/>
      <c r="D365" s="46"/>
      <c r="E365" s="46"/>
      <c r="F365" s="46"/>
      <c r="G365" s="46"/>
      <c r="H365" s="22"/>
      <c r="J365" s="44">
        <f t="shared" ref="J365" si="279">SUM(J359:J360,J363)</f>
        <v>496</v>
      </c>
      <c r="K365" s="22"/>
      <c r="M365" s="44">
        <f t="shared" ref="M365" si="280">SUM(M359:M360,M363)</f>
        <v>1000</v>
      </c>
      <c r="N365" s="22"/>
      <c r="P365" s="44">
        <f t="shared" ref="P365" si="281">SUM(P359:P360,P363)</f>
        <v>683.83</v>
      </c>
      <c r="Q365" s="22"/>
      <c r="S365" s="44">
        <f t="shared" ref="S365" si="282">SUM(S359:S360,S363)</f>
        <v>660.52</v>
      </c>
      <c r="T365" s="22"/>
      <c r="V365" s="44">
        <f t="shared" ref="V365" si="283">SUM(V359:V360,V363)</f>
        <v>572.12</v>
      </c>
      <c r="W365" s="22"/>
      <c r="Y365" s="44">
        <f t="shared" ref="Y365" si="284">SUM(Y359:Y360,Y363)</f>
        <v>684.64</v>
      </c>
      <c r="Z365" s="22"/>
      <c r="AB365" s="44">
        <f t="shared" ref="AB365" si="285">SUM(AB359:AB360,AB363)</f>
        <v>749.4</v>
      </c>
      <c r="AC365" s="22"/>
      <c r="AE365" s="44">
        <f t="shared" ref="AE365" si="286">SUM(AE359:AE360,AE363)</f>
        <v>924.27</v>
      </c>
      <c r="AF365" s="22"/>
      <c r="AH365" s="44">
        <f t="shared" ref="AH365" si="287">SUM(AH359:AH360,AH363)</f>
        <v>766.79</v>
      </c>
      <c r="AI365" s="22"/>
      <c r="AK365" s="44">
        <f t="shared" ref="AK365" si="288">SUM(AK359:AK360,AK363)</f>
        <v>571.54</v>
      </c>
      <c r="AL365" s="22"/>
      <c r="AN365" s="44">
        <f t="shared" ref="AN365" si="289">SUM(AN359:AN360,AN363)</f>
        <v>630.62</v>
      </c>
      <c r="AO365" s="22"/>
      <c r="AQ365" s="44">
        <f t="shared" ref="AQ365" si="290">SUM(AQ359:AQ360,AQ363)</f>
        <v>683.89</v>
      </c>
      <c r="AR365" s="22"/>
      <c r="AT365" s="44">
        <f t="shared" ref="AT365" si="291">SUM(AT359:AT360,AT363)</f>
        <v>726.42729999999995</v>
      </c>
      <c r="AU365" s="22"/>
      <c r="AW365" s="44">
        <v>400</v>
      </c>
      <c r="AX365" s="22"/>
      <c r="AZ365" s="44">
        <v>700</v>
      </c>
      <c r="BA365" s="22"/>
      <c r="BC365" s="44">
        <v>510.83</v>
      </c>
      <c r="BD365" s="22"/>
      <c r="BF365" s="44">
        <v>510.52</v>
      </c>
      <c r="BG365" s="22"/>
      <c r="BI365" s="44">
        <v>510.12</v>
      </c>
      <c r="BJ365" s="22"/>
      <c r="BL365" s="44">
        <v>611.64</v>
      </c>
      <c r="BM365" s="22"/>
      <c r="BO365" s="44">
        <v>508.4</v>
      </c>
      <c r="BP365" s="22"/>
      <c r="BR365" s="44">
        <v>709.27</v>
      </c>
      <c r="BS365" s="22"/>
      <c r="BU365" s="44">
        <v>608.79</v>
      </c>
      <c r="BV365" s="22"/>
      <c r="BX365" s="44">
        <v>509.54</v>
      </c>
      <c r="BY365" s="22"/>
      <c r="CA365" s="44">
        <v>507.62</v>
      </c>
      <c r="CB365" s="22"/>
      <c r="CD365" s="44">
        <v>407.89</v>
      </c>
      <c r="CE365" s="22"/>
      <c r="CG365" s="44">
        <v>407.8</v>
      </c>
      <c r="CH365" s="22"/>
      <c r="CJ365" s="44">
        <v>410.45279999999997</v>
      </c>
      <c r="CK365" s="22"/>
      <c r="CM365" s="44">
        <v>411.6253249536</v>
      </c>
    </row>
    <row r="366" spans="1:91" ht="18" customHeight="1">
      <c r="B366" s="22"/>
      <c r="H366" s="22"/>
      <c r="J366" s="10"/>
      <c r="K366" s="22"/>
      <c r="M366" s="10"/>
      <c r="N366" s="22"/>
      <c r="P366" s="10"/>
      <c r="Q366" s="22"/>
      <c r="S366" s="10"/>
      <c r="T366" s="22"/>
      <c r="V366" s="10"/>
      <c r="W366" s="22"/>
      <c r="Y366" s="10"/>
      <c r="Z366" s="22"/>
      <c r="AB366" s="10"/>
      <c r="AC366" s="22"/>
      <c r="AE366" s="10"/>
      <c r="AF366" s="22"/>
      <c r="AH366" s="10"/>
      <c r="AI366" s="22"/>
      <c r="AK366" s="10"/>
      <c r="AL366" s="22"/>
      <c r="AN366" s="10"/>
      <c r="AO366" s="22"/>
      <c r="AQ366" s="10"/>
      <c r="AR366" s="22"/>
      <c r="AT366" s="10"/>
      <c r="AU366" s="22"/>
      <c r="AW366" s="10"/>
      <c r="AX366" s="22"/>
      <c r="AZ366" s="10"/>
      <c r="BA366" s="22"/>
      <c r="BC366" s="10"/>
      <c r="BD366" s="22"/>
      <c r="BF366" s="10"/>
      <c r="BG366" s="22"/>
      <c r="BI366" s="10"/>
      <c r="BJ366" s="22"/>
      <c r="BL366" s="10"/>
      <c r="BM366" s="22"/>
      <c r="BO366" s="10"/>
      <c r="BP366" s="22"/>
      <c r="BR366" s="10"/>
      <c r="BS366" s="22"/>
      <c r="BU366" s="10"/>
      <c r="BV366" s="22"/>
      <c r="BX366" s="10"/>
      <c r="BY366" s="22"/>
      <c r="CA366" s="10"/>
      <c r="CB366" s="22"/>
      <c r="CD366" s="10"/>
      <c r="CE366" s="22"/>
      <c r="CG366" s="10"/>
      <c r="CH366" s="22"/>
      <c r="CJ366" s="10"/>
      <c r="CK366" s="22"/>
      <c r="CM366" s="10"/>
    </row>
    <row r="367" spans="1:91" ht="18" customHeight="1">
      <c r="A367" s="11"/>
      <c r="B367" s="20" t="s">
        <v>296</v>
      </c>
      <c r="H367" s="22"/>
      <c r="J367" s="10"/>
      <c r="K367" s="22"/>
      <c r="M367" s="10"/>
      <c r="N367" s="22"/>
      <c r="P367" s="10"/>
      <c r="Q367" s="22"/>
      <c r="S367" s="10"/>
      <c r="T367" s="22"/>
      <c r="V367" s="10"/>
      <c r="W367" s="22"/>
      <c r="Y367" s="10"/>
      <c r="Z367" s="22"/>
      <c r="AB367" s="10"/>
      <c r="AC367" s="22"/>
      <c r="AE367" s="10"/>
      <c r="AF367" s="22"/>
      <c r="AH367" s="10"/>
      <c r="AI367" s="22"/>
      <c r="AK367" s="10"/>
      <c r="AL367" s="22"/>
      <c r="AN367" s="10"/>
      <c r="AO367" s="22"/>
      <c r="AQ367" s="10"/>
      <c r="AR367" s="22"/>
      <c r="AT367" s="10"/>
      <c r="AU367" s="22"/>
      <c r="AW367" s="10"/>
      <c r="AX367" s="22"/>
      <c r="AZ367" s="10"/>
      <c r="BA367" s="22"/>
      <c r="BC367" s="10"/>
      <c r="BD367" s="22"/>
      <c r="BF367" s="10"/>
      <c r="BG367" s="22"/>
      <c r="BI367" s="10"/>
      <c r="BJ367" s="22"/>
      <c r="BL367" s="10"/>
      <c r="BM367" s="22"/>
      <c r="BO367" s="10"/>
      <c r="BP367" s="22"/>
      <c r="BR367" s="10"/>
      <c r="BS367" s="22"/>
      <c r="BU367" s="10"/>
      <c r="BV367" s="22"/>
      <c r="BX367" s="10"/>
      <c r="BY367" s="22"/>
      <c r="CA367" s="10"/>
      <c r="CB367" s="22"/>
      <c r="CD367" s="10"/>
      <c r="CE367" s="22"/>
      <c r="CG367" s="10"/>
      <c r="CH367" s="22"/>
      <c r="CJ367" s="10"/>
      <c r="CK367" s="22"/>
      <c r="CM367" s="10"/>
    </row>
    <row r="368" spans="1:91" ht="18" customHeight="1">
      <c r="A368" s="11"/>
      <c r="B368" s="20"/>
      <c r="H368" s="22"/>
      <c r="J368" s="10"/>
      <c r="K368" s="22"/>
      <c r="M368" s="10"/>
      <c r="N368" s="22"/>
      <c r="P368" s="10"/>
      <c r="Q368" s="22"/>
      <c r="S368" s="10"/>
      <c r="T368" s="22"/>
      <c r="V368" s="10"/>
      <c r="W368" s="22"/>
      <c r="Y368" s="10"/>
      <c r="Z368" s="22"/>
      <c r="AB368" s="10"/>
      <c r="AC368" s="22"/>
      <c r="AE368" s="10"/>
      <c r="AF368" s="22"/>
      <c r="AH368" s="10"/>
      <c r="AI368" s="22"/>
      <c r="AK368" s="10"/>
      <c r="AL368" s="22"/>
      <c r="AN368" s="10"/>
      <c r="AO368" s="22"/>
      <c r="AQ368" s="10"/>
      <c r="AR368" s="22"/>
      <c r="AT368" s="10"/>
      <c r="AU368" s="22"/>
      <c r="AW368" s="10"/>
      <c r="AX368" s="22"/>
      <c r="AZ368" s="10"/>
      <c r="BA368" s="22"/>
      <c r="BC368" s="10"/>
      <c r="BD368" s="22"/>
      <c r="BF368" s="10"/>
      <c r="BG368" s="22"/>
      <c r="BI368" s="10"/>
      <c r="BJ368" s="22"/>
      <c r="BL368" s="10"/>
      <c r="BM368" s="22"/>
      <c r="BO368" s="10"/>
      <c r="BP368" s="22"/>
      <c r="BR368" s="10"/>
      <c r="BS368" s="22"/>
      <c r="BU368" s="10"/>
      <c r="BV368" s="22"/>
      <c r="BX368" s="10"/>
      <c r="BY368" s="22"/>
      <c r="CA368" s="10"/>
      <c r="CB368" s="22"/>
      <c r="CD368" s="10"/>
      <c r="CE368" s="22"/>
      <c r="CG368" s="10"/>
      <c r="CH368" s="22"/>
      <c r="CJ368" s="10"/>
      <c r="CK368" s="22"/>
      <c r="CM368" s="10"/>
    </row>
    <row r="369" spans="1:91" ht="18" customHeight="1">
      <c r="B369" s="25" t="s">
        <v>297</v>
      </c>
      <c r="H369" s="22"/>
      <c r="J369" s="10"/>
      <c r="K369" s="22"/>
      <c r="M369" s="10"/>
      <c r="N369" s="22"/>
      <c r="P369" s="10"/>
      <c r="Q369" s="22"/>
      <c r="S369" s="10"/>
      <c r="T369" s="22"/>
      <c r="V369" s="10"/>
      <c r="W369" s="22"/>
      <c r="Y369" s="10"/>
      <c r="Z369" s="22"/>
      <c r="AB369" s="10"/>
      <c r="AC369" s="22"/>
      <c r="AE369" s="10"/>
      <c r="AF369" s="22"/>
      <c r="AH369" s="10"/>
      <c r="AI369" s="22"/>
      <c r="AK369" s="10"/>
      <c r="AL369" s="22"/>
      <c r="AN369" s="10"/>
      <c r="AO369" s="22"/>
      <c r="AQ369" s="10"/>
      <c r="AR369" s="22"/>
      <c r="AT369" s="10"/>
      <c r="AU369" s="22"/>
      <c r="AW369" s="10"/>
      <c r="AX369" s="22"/>
      <c r="AZ369" s="10"/>
      <c r="BA369" s="22"/>
      <c r="BC369" s="10"/>
      <c r="BD369" s="22"/>
      <c r="BF369" s="10"/>
      <c r="BG369" s="22"/>
      <c r="BI369" s="10"/>
      <c r="BJ369" s="22"/>
      <c r="BL369" s="10"/>
      <c r="BM369" s="22"/>
      <c r="BO369" s="10"/>
      <c r="BP369" s="22"/>
      <c r="BR369" s="10"/>
      <c r="BS369" s="22"/>
      <c r="BU369" s="10"/>
      <c r="BV369" s="22"/>
      <c r="BX369" s="10"/>
      <c r="BY369" s="22"/>
      <c r="CA369" s="10"/>
      <c r="CB369" s="22"/>
      <c r="CD369" s="10"/>
      <c r="CE369" s="22"/>
      <c r="CG369" s="10"/>
      <c r="CH369" s="22"/>
      <c r="CJ369" s="10"/>
      <c r="CK369" s="22"/>
      <c r="CM369" s="10"/>
    </row>
    <row r="370" spans="1:91" ht="18" customHeight="1">
      <c r="B370" s="2" t="s">
        <v>298</v>
      </c>
      <c r="C370" s="1">
        <v>19</v>
      </c>
      <c r="D370" s="1" t="s">
        <v>1</v>
      </c>
      <c r="E370" s="49" t="s">
        <v>13</v>
      </c>
      <c r="F370" s="4" t="s">
        <v>80</v>
      </c>
      <c r="G370" s="1" t="s">
        <v>299</v>
      </c>
      <c r="H370" s="22"/>
      <c r="J370" s="19">
        <v>77.577865368266473</v>
      </c>
      <c r="K370" s="22"/>
      <c r="M370" s="19">
        <v>35.910262240412315</v>
      </c>
      <c r="N370" s="22"/>
      <c r="P370" s="19">
        <v>72.785149735334642</v>
      </c>
      <c r="Q370" s="22"/>
      <c r="S370" s="19">
        <v>121.90099662301293</v>
      </c>
      <c r="T370" s="22"/>
      <c r="V370" s="19">
        <v>84.504454854413524</v>
      </c>
      <c r="W370" s="22"/>
      <c r="Y370" s="19">
        <v>65.45868513423774</v>
      </c>
      <c r="Z370" s="22"/>
      <c r="AB370" s="19">
        <v>60.868840156758104</v>
      </c>
      <c r="AC370" s="22"/>
      <c r="AE370" s="19">
        <v>69.868995633187765</v>
      </c>
      <c r="AF370" s="22"/>
      <c r="AH370" s="19">
        <v>66.442050916859543</v>
      </c>
      <c r="AI370" s="22"/>
      <c r="AK370" s="19">
        <v>34.494336239915249</v>
      </c>
      <c r="AL370" s="22"/>
      <c r="AN370" s="19">
        <v>35.059155924421681</v>
      </c>
      <c r="AO370" s="22"/>
      <c r="AQ370" s="19">
        <v>41.488843052690797</v>
      </c>
      <c r="AR370" s="22"/>
      <c r="AT370" s="21">
        <v>41.488843052690797</v>
      </c>
      <c r="AU370" s="22"/>
      <c r="AW370" s="19">
        <v>40</v>
      </c>
      <c r="AX370" s="22"/>
      <c r="AZ370" s="19">
        <v>80</v>
      </c>
      <c r="BA370" s="22"/>
      <c r="BC370" s="19">
        <v>80</v>
      </c>
      <c r="BD370" s="22"/>
      <c r="BF370" s="19">
        <v>0</v>
      </c>
      <c r="BG370" s="22"/>
      <c r="BI370" s="19">
        <v>0</v>
      </c>
      <c r="BJ370" s="22"/>
      <c r="BL370" s="19">
        <v>0</v>
      </c>
      <c r="BM370" s="22"/>
      <c r="BO370" s="19">
        <v>0</v>
      </c>
      <c r="BP370" s="22"/>
      <c r="BR370" s="19">
        <v>50</v>
      </c>
      <c r="BS370" s="22"/>
      <c r="BU370" s="19">
        <v>50</v>
      </c>
      <c r="BV370" s="22"/>
      <c r="BX370" s="19">
        <v>0</v>
      </c>
      <c r="BY370" s="22"/>
      <c r="CA370" s="19">
        <v>0</v>
      </c>
      <c r="CB370" s="22"/>
      <c r="CD370" s="19">
        <v>0</v>
      </c>
      <c r="CE370" s="22"/>
      <c r="CG370" s="19">
        <v>0</v>
      </c>
      <c r="CH370" s="22"/>
      <c r="CJ370" s="21">
        <v>0</v>
      </c>
      <c r="CK370" s="22"/>
      <c r="CM370" s="21">
        <v>0</v>
      </c>
    </row>
    <row r="371" spans="1:91" ht="18" customHeight="1">
      <c r="B371" s="2" t="s">
        <v>300</v>
      </c>
      <c r="C371" s="1">
        <v>19</v>
      </c>
      <c r="D371" s="1" t="s">
        <v>1</v>
      </c>
      <c r="E371" s="49" t="s">
        <v>13</v>
      </c>
      <c r="F371" s="4" t="s">
        <v>80</v>
      </c>
      <c r="G371" s="1" t="s">
        <v>301</v>
      </c>
      <c r="H371" s="22"/>
      <c r="J371" s="19">
        <v>40</v>
      </c>
      <c r="K371" s="22"/>
      <c r="M371" s="19">
        <v>80</v>
      </c>
      <c r="N371" s="22"/>
      <c r="P371" s="19">
        <v>80</v>
      </c>
      <c r="Q371" s="22"/>
      <c r="S371" s="19">
        <v>0</v>
      </c>
      <c r="T371" s="22"/>
      <c r="V371" s="19">
        <v>0</v>
      </c>
      <c r="W371" s="22"/>
      <c r="Y371" s="19">
        <v>0</v>
      </c>
      <c r="Z371" s="22"/>
      <c r="AB371" s="19">
        <v>0</v>
      </c>
      <c r="AC371" s="22"/>
      <c r="AE371" s="19">
        <v>50</v>
      </c>
      <c r="AF371" s="22"/>
      <c r="AH371" s="19">
        <v>50</v>
      </c>
      <c r="AI371" s="22"/>
      <c r="AK371" s="19">
        <v>0</v>
      </c>
      <c r="AL371" s="22"/>
      <c r="AN371" s="19">
        <v>0</v>
      </c>
      <c r="AO371" s="22"/>
      <c r="AQ371" s="19">
        <v>0</v>
      </c>
      <c r="AR371" s="22"/>
      <c r="AT371" s="21">
        <v>0</v>
      </c>
      <c r="AU371" s="22"/>
      <c r="AW371" s="19">
        <v>77.577865368266473</v>
      </c>
      <c r="AX371" s="22"/>
      <c r="AZ371" s="19">
        <v>35.910262240412315</v>
      </c>
      <c r="BA371" s="22"/>
      <c r="BC371" s="19">
        <v>72.785149735334642</v>
      </c>
      <c r="BD371" s="22"/>
      <c r="BF371" s="19">
        <v>121.90099662301293</v>
      </c>
      <c r="BG371" s="22"/>
      <c r="BI371" s="19">
        <v>84.504454854413524</v>
      </c>
      <c r="BJ371" s="22"/>
      <c r="BL371" s="19">
        <v>65.45868513423774</v>
      </c>
      <c r="BM371" s="22"/>
      <c r="BO371" s="19">
        <v>60.868840156758104</v>
      </c>
      <c r="BP371" s="22"/>
      <c r="BR371" s="19">
        <v>69.868995633187765</v>
      </c>
      <c r="BS371" s="22"/>
      <c r="BU371" s="19">
        <v>66.442050916859543</v>
      </c>
      <c r="BV371" s="22"/>
      <c r="BX371" s="19">
        <v>34.494336239915249</v>
      </c>
      <c r="BY371" s="22"/>
      <c r="CA371" s="19">
        <v>35.059155924421681</v>
      </c>
      <c r="CB371" s="22"/>
      <c r="CD371" s="19">
        <v>41.488843052690797</v>
      </c>
      <c r="CE371" s="22"/>
      <c r="CG371" s="19">
        <v>43.707692307692305</v>
      </c>
      <c r="CH371" s="22"/>
      <c r="CJ371" s="21">
        <v>43.960920204061992</v>
      </c>
      <c r="CK371" s="22"/>
      <c r="CM371" s="21">
        <v>43.960920204061992</v>
      </c>
    </row>
    <row r="372" spans="1:91" ht="18" customHeight="1" collapsed="1">
      <c r="A372" s="11"/>
      <c r="B372" s="20"/>
      <c r="H372" s="22"/>
      <c r="J372" s="10"/>
      <c r="K372" s="22"/>
      <c r="M372" s="10"/>
      <c r="N372" s="22"/>
      <c r="P372" s="10"/>
      <c r="Q372" s="22"/>
      <c r="S372" s="10"/>
      <c r="T372" s="22"/>
      <c r="V372" s="10"/>
      <c r="W372" s="22"/>
      <c r="Y372" s="10"/>
      <c r="Z372" s="22"/>
      <c r="AB372" s="10"/>
      <c r="AC372" s="22"/>
      <c r="AE372" s="10"/>
      <c r="AF372" s="22"/>
      <c r="AH372" s="10"/>
      <c r="AI372" s="22"/>
      <c r="AK372" s="10"/>
      <c r="AL372" s="22"/>
      <c r="AN372" s="10"/>
      <c r="AO372" s="22"/>
      <c r="AQ372" s="10"/>
      <c r="AR372" s="22"/>
      <c r="AT372" s="10"/>
      <c r="AU372" s="22"/>
      <c r="AW372" s="10"/>
      <c r="AX372" s="22"/>
      <c r="AZ372" s="10"/>
      <c r="BA372" s="22"/>
      <c r="BC372" s="10"/>
      <c r="BD372" s="22"/>
      <c r="BF372" s="10"/>
      <c r="BG372" s="22"/>
      <c r="BI372" s="10"/>
      <c r="BJ372" s="22"/>
      <c r="BL372" s="10"/>
      <c r="BM372" s="22"/>
      <c r="BO372" s="10"/>
      <c r="BP372" s="22"/>
      <c r="BR372" s="10"/>
      <c r="BS372" s="22"/>
      <c r="BU372" s="10"/>
      <c r="BV372" s="22"/>
      <c r="BX372" s="10"/>
      <c r="BY372" s="22"/>
      <c r="CA372" s="10"/>
      <c r="CB372" s="22"/>
      <c r="CD372" s="10"/>
      <c r="CE372" s="22"/>
      <c r="CG372" s="10"/>
      <c r="CH372" s="22"/>
      <c r="CJ372" s="10"/>
      <c r="CK372" s="22"/>
      <c r="CM372" s="10"/>
    </row>
    <row r="373" spans="1:91" ht="18" customHeight="1">
      <c r="B373" s="45" t="s">
        <v>302</v>
      </c>
      <c r="C373" s="46"/>
      <c r="D373" s="46"/>
      <c r="E373" s="46"/>
      <c r="F373" s="46"/>
      <c r="G373" s="46"/>
      <c r="H373" s="22"/>
      <c r="J373" s="44">
        <f t="shared" ref="J373" si="292">SUM(J370:J371)</f>
        <v>117.57786536826647</v>
      </c>
      <c r="K373" s="22"/>
      <c r="M373" s="44">
        <f t="shared" ref="M373" si="293">SUM(M370:M371)</f>
        <v>115.91026224041232</v>
      </c>
      <c r="N373" s="22"/>
      <c r="P373" s="44">
        <f t="shared" ref="P373" si="294">SUM(P370:P371)</f>
        <v>152.78514973533464</v>
      </c>
      <c r="Q373" s="22"/>
      <c r="S373" s="44">
        <f t="shared" ref="S373" si="295">SUM(S370:S371)</f>
        <v>121.90099662301293</v>
      </c>
      <c r="T373" s="22"/>
      <c r="V373" s="44">
        <f t="shared" ref="V373" si="296">SUM(V370:V371)</f>
        <v>84.504454854413524</v>
      </c>
      <c r="W373" s="22"/>
      <c r="Y373" s="44">
        <f t="shared" ref="Y373" si="297">SUM(Y370:Y371)</f>
        <v>65.45868513423774</v>
      </c>
      <c r="Z373" s="22"/>
      <c r="AB373" s="44">
        <f t="shared" ref="AB373" si="298">SUM(AB370:AB371)</f>
        <v>60.868840156758104</v>
      </c>
      <c r="AC373" s="22"/>
      <c r="AE373" s="44">
        <f t="shared" ref="AE373" si="299">SUM(AE370:AE371)</f>
        <v>119.86899563318777</v>
      </c>
      <c r="AF373" s="22"/>
      <c r="AH373" s="44">
        <f t="shared" ref="AH373" si="300">SUM(AH370:AH371)</f>
        <v>116.44205091685954</v>
      </c>
      <c r="AI373" s="22"/>
      <c r="AK373" s="44">
        <f t="shared" ref="AK373" si="301">SUM(AK370:AK371)</f>
        <v>34.494336239915249</v>
      </c>
      <c r="AL373" s="22"/>
      <c r="AN373" s="44">
        <f t="shared" ref="AN373" si="302">SUM(AN370:AN371)</f>
        <v>35.059155924421681</v>
      </c>
      <c r="AO373" s="22"/>
      <c r="AQ373" s="44">
        <f t="shared" ref="AQ373" si="303">SUM(AQ370:AQ371)</f>
        <v>41.488843052690797</v>
      </c>
      <c r="AR373" s="22"/>
      <c r="AT373" s="44">
        <f t="shared" ref="AT373" si="304">SUM(AT370:AT371)</f>
        <v>41.488843052690797</v>
      </c>
      <c r="AU373" s="22"/>
      <c r="AW373" s="44">
        <v>117.57786536826647</v>
      </c>
      <c r="AX373" s="22"/>
      <c r="AZ373" s="44">
        <v>115.91026224041232</v>
      </c>
      <c r="BA373" s="22"/>
      <c r="BC373" s="44">
        <v>152.78514973533464</v>
      </c>
      <c r="BD373" s="22"/>
      <c r="BF373" s="44">
        <v>121.90099662301293</v>
      </c>
      <c r="BG373" s="22"/>
      <c r="BI373" s="44">
        <v>84.504454854413524</v>
      </c>
      <c r="BJ373" s="22"/>
      <c r="BL373" s="44">
        <v>65.45868513423774</v>
      </c>
      <c r="BM373" s="22"/>
      <c r="BO373" s="44">
        <v>60.868840156758104</v>
      </c>
      <c r="BP373" s="22"/>
      <c r="BR373" s="44">
        <v>119.86899563318777</v>
      </c>
      <c r="BS373" s="22"/>
      <c r="BU373" s="44">
        <v>116.44205091685954</v>
      </c>
      <c r="BV373" s="22"/>
      <c r="BX373" s="44">
        <v>34.494336239915249</v>
      </c>
      <c r="BY373" s="22"/>
      <c r="CA373" s="44">
        <v>35.059155924421681</v>
      </c>
      <c r="CB373" s="22"/>
      <c r="CD373" s="44">
        <v>41.488843052690797</v>
      </c>
      <c r="CE373" s="22"/>
      <c r="CG373" s="44">
        <v>43.707692307692305</v>
      </c>
      <c r="CH373" s="22"/>
      <c r="CJ373" s="44">
        <v>43.960920204061992</v>
      </c>
      <c r="CK373" s="22"/>
      <c r="CM373" s="44">
        <v>43.960920204061992</v>
      </c>
    </row>
    <row r="374" spans="1:91" ht="18" customHeight="1">
      <c r="B374" s="22"/>
      <c r="H374" s="22"/>
      <c r="J374" s="10"/>
      <c r="K374" s="22"/>
      <c r="M374" s="10"/>
      <c r="N374" s="22"/>
      <c r="P374" s="10"/>
      <c r="Q374" s="22"/>
      <c r="S374" s="10"/>
      <c r="T374" s="22"/>
      <c r="V374" s="10"/>
      <c r="W374" s="22"/>
      <c r="Y374" s="10"/>
      <c r="Z374" s="22"/>
      <c r="AB374" s="10"/>
      <c r="AC374" s="22"/>
      <c r="AE374" s="10"/>
      <c r="AF374" s="22"/>
      <c r="AH374" s="10"/>
      <c r="AI374" s="22"/>
      <c r="AK374" s="10"/>
      <c r="AL374" s="22"/>
      <c r="AN374" s="10"/>
      <c r="AO374" s="22"/>
      <c r="AQ374" s="10"/>
      <c r="AR374" s="22"/>
      <c r="AT374" s="10"/>
      <c r="AU374" s="22"/>
      <c r="AW374" s="10"/>
      <c r="AX374" s="22"/>
      <c r="AZ374" s="10"/>
      <c r="BA374" s="22"/>
      <c r="BC374" s="10"/>
      <c r="BD374" s="22"/>
      <c r="BF374" s="10"/>
      <c r="BG374" s="22"/>
      <c r="BI374" s="10"/>
      <c r="BJ374" s="22"/>
      <c r="BL374" s="10"/>
      <c r="BM374" s="22"/>
      <c r="BO374" s="10"/>
      <c r="BP374" s="22"/>
      <c r="BR374" s="10"/>
      <c r="BS374" s="22"/>
      <c r="BU374" s="10"/>
      <c r="BV374" s="22"/>
      <c r="BX374" s="10"/>
      <c r="BY374" s="22"/>
      <c r="CA374" s="10"/>
      <c r="CB374" s="22"/>
      <c r="CD374" s="10"/>
      <c r="CE374" s="22"/>
      <c r="CG374" s="10"/>
      <c r="CH374" s="22"/>
      <c r="CJ374" s="10"/>
      <c r="CK374" s="22"/>
      <c r="CM374" s="10"/>
    </row>
    <row r="375" spans="1:91" ht="18" hidden="1" customHeight="1">
      <c r="A375" s="11"/>
      <c r="B375" s="20" t="s">
        <v>303</v>
      </c>
      <c r="H375" s="22"/>
      <c r="J375" s="10"/>
      <c r="K375" s="22"/>
      <c r="M375" s="10"/>
      <c r="N375" s="22"/>
      <c r="P375" s="10"/>
      <c r="Q375" s="22"/>
      <c r="S375" s="10"/>
      <c r="T375" s="22"/>
      <c r="V375" s="10"/>
      <c r="W375" s="22"/>
      <c r="Y375" s="10"/>
      <c r="Z375" s="22"/>
      <c r="AB375" s="10"/>
      <c r="AC375" s="22"/>
      <c r="AE375" s="10"/>
      <c r="AF375" s="22"/>
      <c r="AH375" s="10"/>
      <c r="AI375" s="22"/>
      <c r="AK375" s="10"/>
      <c r="AL375" s="22"/>
      <c r="AN375" s="10"/>
      <c r="AO375" s="22"/>
      <c r="AQ375" s="10"/>
      <c r="AR375" s="22"/>
      <c r="AT375" s="10"/>
      <c r="AU375" s="22"/>
      <c r="AW375" s="10"/>
      <c r="AX375" s="22"/>
      <c r="AZ375" s="10"/>
      <c r="BA375" s="22"/>
      <c r="BC375" s="10"/>
      <c r="BD375" s="22"/>
      <c r="BF375" s="10"/>
      <c r="BG375" s="22"/>
      <c r="BI375" s="10"/>
      <c r="BJ375" s="22"/>
      <c r="BL375" s="10"/>
      <c r="BM375" s="22"/>
      <c r="BO375" s="10"/>
      <c r="BP375" s="22"/>
      <c r="BR375" s="10"/>
      <c r="BS375" s="22"/>
      <c r="BU375" s="10"/>
      <c r="BV375" s="22"/>
      <c r="BX375" s="10"/>
      <c r="BY375" s="22"/>
      <c r="CA375" s="10"/>
      <c r="CB375" s="22"/>
      <c r="CD375" s="10"/>
      <c r="CE375" s="22"/>
      <c r="CG375" s="10"/>
      <c r="CH375" s="22"/>
      <c r="CJ375" s="10"/>
      <c r="CK375" s="22"/>
      <c r="CM375" s="10"/>
    </row>
    <row r="376" spans="1:91" ht="18" hidden="1" customHeight="1">
      <c r="B376" s="25" t="s">
        <v>304</v>
      </c>
      <c r="H376" s="22"/>
      <c r="J376" s="10"/>
      <c r="K376" s="22"/>
      <c r="M376" s="10"/>
      <c r="N376" s="22"/>
      <c r="P376" s="10"/>
      <c r="Q376" s="22"/>
      <c r="S376" s="10"/>
      <c r="T376" s="22"/>
      <c r="V376" s="10"/>
      <c r="W376" s="22"/>
      <c r="Y376" s="10"/>
      <c r="Z376" s="22"/>
      <c r="AB376" s="10"/>
      <c r="AC376" s="22"/>
      <c r="AE376" s="10"/>
      <c r="AF376" s="22"/>
      <c r="AH376" s="10"/>
      <c r="AI376" s="22"/>
      <c r="AK376" s="10"/>
      <c r="AL376" s="22"/>
      <c r="AN376" s="10"/>
      <c r="AO376" s="22"/>
      <c r="AQ376" s="10"/>
      <c r="AR376" s="22"/>
      <c r="AT376" s="10"/>
      <c r="AU376" s="22"/>
      <c r="AW376" s="10"/>
      <c r="AX376" s="22"/>
      <c r="AZ376" s="10"/>
      <c r="BA376" s="22"/>
      <c r="BC376" s="10"/>
      <c r="BD376" s="22"/>
      <c r="BF376" s="10"/>
      <c r="BG376" s="22"/>
      <c r="BI376" s="10"/>
      <c r="BJ376" s="22"/>
      <c r="BL376" s="10"/>
      <c r="BM376" s="22"/>
      <c r="BO376" s="10"/>
      <c r="BP376" s="22"/>
      <c r="BR376" s="10"/>
      <c r="BS376" s="22"/>
      <c r="BU376" s="10"/>
      <c r="BV376" s="22"/>
      <c r="BX376" s="10"/>
      <c r="BY376" s="22"/>
      <c r="CA376" s="10"/>
      <c r="CB376" s="22"/>
      <c r="CD376" s="10"/>
      <c r="CE376" s="22"/>
      <c r="CG376" s="10"/>
      <c r="CH376" s="22"/>
      <c r="CJ376" s="10"/>
      <c r="CK376" s="22"/>
      <c r="CM376" s="10"/>
    </row>
    <row r="377" spans="1:91" ht="18" hidden="1" customHeight="1">
      <c r="B377" s="2" t="s">
        <v>305</v>
      </c>
      <c r="C377" s="1">
        <v>20</v>
      </c>
      <c r="D377" s="1" t="s">
        <v>2</v>
      </c>
      <c r="E377" s="1" t="s">
        <v>11</v>
      </c>
      <c r="F377" s="31"/>
      <c r="G377" s="31"/>
      <c r="H377" s="22"/>
      <c r="J377" s="10"/>
      <c r="K377" s="22"/>
      <c r="M377" s="10"/>
      <c r="N377" s="22"/>
      <c r="P377" s="10"/>
      <c r="Q377" s="22"/>
      <c r="S377" s="10"/>
      <c r="T377" s="22"/>
      <c r="V377" s="10"/>
      <c r="W377" s="22"/>
      <c r="Y377" s="10"/>
      <c r="Z377" s="22"/>
      <c r="AB377" s="10"/>
      <c r="AC377" s="22"/>
      <c r="AE377" s="10"/>
      <c r="AF377" s="22"/>
      <c r="AH377" s="10"/>
      <c r="AI377" s="22"/>
      <c r="AK377" s="10"/>
      <c r="AL377" s="22"/>
      <c r="AN377" s="10"/>
      <c r="AO377" s="22"/>
      <c r="AQ377" s="10"/>
      <c r="AR377" s="22"/>
      <c r="AT377" s="10"/>
      <c r="AU377" s="22"/>
      <c r="AW377" s="10"/>
      <c r="AX377" s="22"/>
      <c r="AZ377" s="10"/>
      <c r="BA377" s="22"/>
      <c r="BC377" s="10"/>
      <c r="BD377" s="22"/>
      <c r="BF377" s="10"/>
      <c r="BG377" s="22"/>
      <c r="BI377" s="10"/>
      <c r="BJ377" s="22"/>
      <c r="BL377" s="10"/>
      <c r="BM377" s="22"/>
      <c r="BO377" s="10"/>
      <c r="BP377" s="22"/>
      <c r="BR377" s="10"/>
      <c r="BS377" s="22"/>
      <c r="BU377" s="10"/>
      <c r="BV377" s="22"/>
      <c r="BX377" s="10"/>
      <c r="BY377" s="22"/>
      <c r="CA377" s="10"/>
      <c r="CB377" s="22"/>
      <c r="CD377" s="10"/>
      <c r="CE377" s="22"/>
      <c r="CG377" s="10"/>
      <c r="CH377" s="22"/>
      <c r="CJ377" s="10"/>
      <c r="CK377" s="22"/>
      <c r="CM377" s="10"/>
    </row>
    <row r="378" spans="1:91" ht="18" hidden="1" customHeight="1">
      <c r="B378" s="25" t="s">
        <v>306</v>
      </c>
      <c r="H378" s="22"/>
      <c r="J378" s="10"/>
      <c r="K378" s="22"/>
      <c r="M378" s="10"/>
      <c r="N378" s="22"/>
      <c r="P378" s="10"/>
      <c r="Q378" s="22"/>
      <c r="S378" s="10"/>
      <c r="T378" s="22"/>
      <c r="V378" s="10"/>
      <c r="W378" s="22"/>
      <c r="Y378" s="10"/>
      <c r="Z378" s="22"/>
      <c r="AB378" s="10"/>
      <c r="AC378" s="22"/>
      <c r="AE378" s="10"/>
      <c r="AF378" s="22"/>
      <c r="AH378" s="10"/>
      <c r="AI378" s="22"/>
      <c r="AK378" s="10"/>
      <c r="AL378" s="22"/>
      <c r="AN378" s="10"/>
      <c r="AO378" s="22"/>
      <c r="AQ378" s="10"/>
      <c r="AR378" s="22"/>
      <c r="AT378" s="10"/>
      <c r="AU378" s="22"/>
      <c r="AW378" s="10"/>
      <c r="AX378" s="22"/>
      <c r="AZ378" s="10"/>
      <c r="BA378" s="22"/>
      <c r="BC378" s="10"/>
      <c r="BD378" s="22"/>
      <c r="BF378" s="10"/>
      <c r="BG378" s="22"/>
      <c r="BI378" s="10"/>
      <c r="BJ378" s="22"/>
      <c r="BL378" s="10"/>
      <c r="BM378" s="22"/>
      <c r="BO378" s="10"/>
      <c r="BP378" s="22"/>
      <c r="BR378" s="10"/>
      <c r="BS378" s="22"/>
      <c r="BU378" s="10"/>
      <c r="BV378" s="22"/>
      <c r="BX378" s="10"/>
      <c r="BY378" s="22"/>
      <c r="CA378" s="10"/>
      <c r="CB378" s="22"/>
      <c r="CD378" s="10"/>
      <c r="CE378" s="22"/>
      <c r="CG378" s="10"/>
      <c r="CH378" s="22"/>
      <c r="CJ378" s="10"/>
      <c r="CK378" s="22"/>
      <c r="CM378" s="10"/>
    </row>
    <row r="379" spans="1:91" ht="18" hidden="1" customHeight="1">
      <c r="B379" s="2" t="s">
        <v>307</v>
      </c>
      <c r="C379" s="1">
        <v>20</v>
      </c>
      <c r="D379" s="1" t="s">
        <v>2</v>
      </c>
      <c r="E379" s="1" t="s">
        <v>11</v>
      </c>
      <c r="F379" s="31"/>
      <c r="G379" s="31"/>
      <c r="H379" s="22"/>
      <c r="J379" s="10"/>
      <c r="K379" s="22"/>
      <c r="M379" s="10"/>
      <c r="N379" s="22"/>
      <c r="P379" s="10"/>
      <c r="Q379" s="22"/>
      <c r="S379" s="10"/>
      <c r="T379" s="22"/>
      <c r="V379" s="10"/>
      <c r="W379" s="22"/>
      <c r="Y379" s="10"/>
      <c r="Z379" s="22"/>
      <c r="AB379" s="10"/>
      <c r="AC379" s="22"/>
      <c r="AE379" s="10"/>
      <c r="AF379" s="22"/>
      <c r="AH379" s="10"/>
      <c r="AI379" s="22"/>
      <c r="AK379" s="10"/>
      <c r="AL379" s="22"/>
      <c r="AN379" s="10"/>
      <c r="AO379" s="22"/>
      <c r="AQ379" s="10"/>
      <c r="AR379" s="22"/>
      <c r="AT379" s="10"/>
      <c r="AU379" s="22"/>
      <c r="AW379" s="10"/>
      <c r="AX379" s="22"/>
      <c r="AZ379" s="10"/>
      <c r="BA379" s="22"/>
      <c r="BC379" s="10"/>
      <c r="BD379" s="22"/>
      <c r="BF379" s="10"/>
      <c r="BG379" s="22"/>
      <c r="BI379" s="10"/>
      <c r="BJ379" s="22"/>
      <c r="BL379" s="10"/>
      <c r="BM379" s="22"/>
      <c r="BO379" s="10"/>
      <c r="BP379" s="22"/>
      <c r="BR379" s="10"/>
      <c r="BS379" s="22"/>
      <c r="BU379" s="10"/>
      <c r="BV379" s="22"/>
      <c r="BX379" s="10"/>
      <c r="BY379" s="22"/>
      <c r="CA379" s="10"/>
      <c r="CB379" s="22"/>
      <c r="CD379" s="10"/>
      <c r="CE379" s="22"/>
      <c r="CG379" s="10"/>
      <c r="CH379" s="22"/>
      <c r="CJ379" s="10"/>
      <c r="CK379" s="22"/>
      <c r="CM379" s="10"/>
    </row>
    <row r="380" spans="1:91" ht="18" hidden="1" customHeight="1">
      <c r="B380" s="22"/>
      <c r="H380" s="22"/>
      <c r="J380" s="10"/>
      <c r="K380" s="22"/>
      <c r="M380" s="10"/>
      <c r="N380" s="22"/>
      <c r="P380" s="10"/>
      <c r="Q380" s="22"/>
      <c r="S380" s="10"/>
      <c r="T380" s="22"/>
      <c r="V380" s="10"/>
      <c r="W380" s="22"/>
      <c r="Y380" s="10"/>
      <c r="Z380" s="22"/>
      <c r="AB380" s="10"/>
      <c r="AC380" s="22"/>
      <c r="AE380" s="10"/>
      <c r="AF380" s="22"/>
      <c r="AH380" s="10"/>
      <c r="AI380" s="22"/>
      <c r="AK380" s="10"/>
      <c r="AL380" s="22"/>
      <c r="AN380" s="10"/>
      <c r="AO380" s="22"/>
      <c r="AQ380" s="10"/>
      <c r="AR380" s="22"/>
      <c r="AT380" s="10"/>
      <c r="AU380" s="22"/>
      <c r="AW380" s="10"/>
      <c r="AX380" s="22"/>
      <c r="AZ380" s="10"/>
      <c r="BA380" s="22"/>
      <c r="BC380" s="10"/>
      <c r="BD380" s="22"/>
      <c r="BF380" s="10"/>
      <c r="BG380" s="22"/>
      <c r="BI380" s="10"/>
      <c r="BJ380" s="22"/>
      <c r="BL380" s="10"/>
      <c r="BM380" s="22"/>
      <c r="BO380" s="10"/>
      <c r="BP380" s="22"/>
      <c r="BR380" s="10"/>
      <c r="BS380" s="22"/>
      <c r="BU380" s="10"/>
      <c r="BV380" s="22"/>
      <c r="BX380" s="10"/>
      <c r="BY380" s="22"/>
      <c r="CA380" s="10"/>
      <c r="CB380" s="22"/>
      <c r="CD380" s="10"/>
      <c r="CE380" s="22"/>
      <c r="CG380" s="10"/>
      <c r="CH380" s="22"/>
      <c r="CJ380" s="10"/>
      <c r="CK380" s="22"/>
      <c r="CM380" s="10"/>
    </row>
    <row r="381" spans="1:91" ht="18" customHeight="1">
      <c r="A381" s="11"/>
      <c r="B381" s="20" t="s">
        <v>308</v>
      </c>
      <c r="H381" s="22"/>
      <c r="J381" s="10"/>
      <c r="K381" s="22"/>
      <c r="M381" s="10"/>
      <c r="N381" s="22"/>
      <c r="P381" s="10"/>
      <c r="Q381" s="22"/>
      <c r="S381" s="10"/>
      <c r="T381" s="22"/>
      <c r="V381" s="10"/>
      <c r="W381" s="22"/>
      <c r="Y381" s="10"/>
      <c r="Z381" s="22"/>
      <c r="AB381" s="10"/>
      <c r="AC381" s="22"/>
      <c r="AE381" s="10"/>
      <c r="AF381" s="22"/>
      <c r="AH381" s="10"/>
      <c r="AI381" s="22"/>
      <c r="AK381" s="10"/>
      <c r="AL381" s="22"/>
      <c r="AN381" s="10"/>
      <c r="AO381" s="22"/>
      <c r="AQ381" s="10"/>
      <c r="AR381" s="22"/>
      <c r="AT381" s="10"/>
      <c r="AU381" s="22"/>
      <c r="AW381" s="10"/>
      <c r="AX381" s="22"/>
      <c r="AZ381" s="10"/>
      <c r="BA381" s="22"/>
      <c r="BC381" s="10"/>
      <c r="BD381" s="22"/>
      <c r="BF381" s="10"/>
      <c r="BG381" s="22"/>
      <c r="BI381" s="10"/>
      <c r="BJ381" s="22"/>
      <c r="BL381" s="10"/>
      <c r="BM381" s="22"/>
      <c r="BO381" s="10"/>
      <c r="BP381" s="22"/>
      <c r="BR381" s="10"/>
      <c r="BS381" s="22"/>
      <c r="BU381" s="10"/>
      <c r="BV381" s="22"/>
      <c r="BX381" s="10"/>
      <c r="BY381" s="22"/>
      <c r="CA381" s="10"/>
      <c r="CB381" s="22"/>
      <c r="CD381" s="10"/>
      <c r="CE381" s="22"/>
      <c r="CG381" s="10"/>
      <c r="CH381" s="22"/>
      <c r="CJ381" s="10"/>
      <c r="CK381" s="22"/>
      <c r="CM381" s="10"/>
    </row>
    <row r="382" spans="1:91" ht="18" hidden="1" customHeight="1">
      <c r="B382" s="25" t="s">
        <v>309</v>
      </c>
      <c r="H382" s="22"/>
      <c r="J382" s="10"/>
      <c r="K382" s="22"/>
      <c r="M382" s="10"/>
      <c r="N382" s="22"/>
      <c r="P382" s="10"/>
      <c r="Q382" s="22"/>
      <c r="S382" s="10"/>
      <c r="T382" s="22"/>
      <c r="V382" s="10"/>
      <c r="W382" s="22"/>
      <c r="Y382" s="10"/>
      <c r="Z382" s="22"/>
      <c r="AB382" s="10"/>
      <c r="AC382" s="22"/>
      <c r="AE382" s="10"/>
      <c r="AF382" s="22"/>
      <c r="AH382" s="10"/>
      <c r="AI382" s="22"/>
      <c r="AK382" s="10"/>
      <c r="AL382" s="22"/>
      <c r="AN382" s="10"/>
      <c r="AO382" s="22"/>
      <c r="AQ382" s="10"/>
      <c r="AR382" s="22"/>
      <c r="AT382" s="10"/>
      <c r="AU382" s="22"/>
      <c r="AW382" s="10"/>
      <c r="AX382" s="22"/>
      <c r="AZ382" s="10"/>
      <c r="BA382" s="22"/>
      <c r="BC382" s="10"/>
      <c r="BD382" s="22"/>
      <c r="BF382" s="10"/>
      <c r="BG382" s="22"/>
      <c r="BI382" s="10"/>
      <c r="BJ382" s="22"/>
      <c r="BL382" s="10"/>
      <c r="BM382" s="22"/>
      <c r="BO382" s="10"/>
      <c r="BP382" s="22"/>
      <c r="BR382" s="10"/>
      <c r="BS382" s="22"/>
      <c r="BU382" s="10"/>
      <c r="BV382" s="22"/>
      <c r="BX382" s="10"/>
      <c r="BY382" s="22"/>
      <c r="CA382" s="10"/>
      <c r="CB382" s="22"/>
      <c r="CD382" s="10"/>
      <c r="CE382" s="22"/>
      <c r="CG382" s="10"/>
      <c r="CH382" s="22"/>
      <c r="CJ382" s="10"/>
      <c r="CK382" s="22"/>
      <c r="CM382" s="10"/>
    </row>
    <row r="383" spans="1:91" ht="18" hidden="1" customHeight="1">
      <c r="B383" s="2" t="s">
        <v>310</v>
      </c>
      <c r="C383" s="1">
        <v>21</v>
      </c>
      <c r="D383" s="1" t="s">
        <v>2</v>
      </c>
      <c r="E383" s="1" t="s">
        <v>11</v>
      </c>
      <c r="F383" s="31"/>
      <c r="G383" s="31"/>
      <c r="H383" s="22"/>
      <c r="J383" s="10"/>
      <c r="K383" s="22"/>
      <c r="M383" s="10"/>
      <c r="N383" s="22"/>
      <c r="P383" s="10"/>
      <c r="Q383" s="22"/>
      <c r="S383" s="10"/>
      <c r="T383" s="22"/>
      <c r="V383" s="10"/>
      <c r="W383" s="22"/>
      <c r="Y383" s="10"/>
      <c r="Z383" s="22"/>
      <c r="AB383" s="10"/>
      <c r="AC383" s="22"/>
      <c r="AE383" s="10"/>
      <c r="AF383" s="22"/>
      <c r="AH383" s="10"/>
      <c r="AI383" s="22"/>
      <c r="AK383" s="10"/>
      <c r="AL383" s="22"/>
      <c r="AN383" s="10"/>
      <c r="AO383" s="22"/>
      <c r="AQ383" s="10"/>
      <c r="AR383" s="22"/>
      <c r="AT383" s="10"/>
      <c r="AU383" s="22"/>
      <c r="AW383" s="10"/>
      <c r="AX383" s="22"/>
      <c r="AZ383" s="10"/>
      <c r="BA383" s="22"/>
      <c r="BC383" s="10"/>
      <c r="BD383" s="22"/>
      <c r="BF383" s="10"/>
      <c r="BG383" s="22"/>
      <c r="BI383" s="10"/>
      <c r="BJ383" s="22"/>
      <c r="BL383" s="10"/>
      <c r="BM383" s="22"/>
      <c r="BO383" s="10"/>
      <c r="BP383" s="22"/>
      <c r="BR383" s="10"/>
      <c r="BS383" s="22"/>
      <c r="BU383" s="10"/>
      <c r="BV383" s="22"/>
      <c r="BX383" s="10"/>
      <c r="BY383" s="22"/>
      <c r="CA383" s="10"/>
      <c r="CB383" s="22"/>
      <c r="CD383" s="10"/>
      <c r="CE383" s="22"/>
      <c r="CG383" s="10"/>
      <c r="CH383" s="22"/>
      <c r="CJ383" s="10"/>
      <c r="CK383" s="22"/>
      <c r="CM383" s="10"/>
    </row>
    <row r="384" spans="1:91" ht="18" customHeight="1">
      <c r="B384" s="2"/>
      <c r="H384" s="22"/>
      <c r="J384" s="10"/>
      <c r="K384" s="22"/>
      <c r="M384" s="10"/>
      <c r="N384" s="22"/>
      <c r="P384" s="10"/>
      <c r="Q384" s="22"/>
      <c r="S384" s="10"/>
      <c r="T384" s="22"/>
      <c r="V384" s="10"/>
      <c r="W384" s="22"/>
      <c r="Y384" s="10"/>
      <c r="Z384" s="22"/>
      <c r="AB384" s="10"/>
      <c r="AC384" s="22"/>
      <c r="AE384" s="10"/>
      <c r="AF384" s="22"/>
      <c r="AH384" s="10"/>
      <c r="AI384" s="22"/>
      <c r="AK384" s="10"/>
      <c r="AL384" s="22"/>
      <c r="AN384" s="10"/>
      <c r="AO384" s="22"/>
      <c r="AQ384" s="10"/>
      <c r="AR384" s="22"/>
      <c r="AT384" s="10"/>
      <c r="AU384" s="22"/>
      <c r="AW384" s="10"/>
      <c r="AX384" s="22"/>
      <c r="AZ384" s="10"/>
      <c r="BA384" s="22"/>
      <c r="BC384" s="10"/>
      <c r="BD384" s="22"/>
      <c r="BF384" s="10"/>
      <c r="BG384" s="22"/>
      <c r="BI384" s="10"/>
      <c r="BJ384" s="22"/>
      <c r="BL384" s="10"/>
      <c r="BM384" s="22"/>
      <c r="BO384" s="10"/>
      <c r="BP384" s="22"/>
      <c r="BR384" s="10"/>
      <c r="BS384" s="22"/>
      <c r="BU384" s="10"/>
      <c r="BV384" s="22"/>
      <c r="BX384" s="10"/>
      <c r="BY384" s="22"/>
      <c r="CA384" s="10"/>
      <c r="CB384" s="22"/>
      <c r="CD384" s="10"/>
      <c r="CE384" s="22"/>
      <c r="CG384" s="10"/>
      <c r="CH384" s="22"/>
      <c r="CJ384" s="10"/>
      <c r="CK384" s="22"/>
      <c r="CM384" s="10"/>
    </row>
    <row r="385" spans="1:91" ht="18" customHeight="1">
      <c r="B385" s="25" t="s">
        <v>308</v>
      </c>
      <c r="H385" s="22"/>
      <c r="J385" s="10"/>
      <c r="K385" s="22"/>
      <c r="M385" s="10"/>
      <c r="N385" s="22"/>
      <c r="P385" s="10"/>
      <c r="Q385" s="22"/>
      <c r="S385" s="10"/>
      <c r="T385" s="22"/>
      <c r="V385" s="10"/>
      <c r="W385" s="22"/>
      <c r="Y385" s="10"/>
      <c r="Z385" s="22"/>
      <c r="AB385" s="10"/>
      <c r="AC385" s="22"/>
      <c r="AE385" s="10"/>
      <c r="AF385" s="22"/>
      <c r="AH385" s="10"/>
      <c r="AI385" s="22"/>
      <c r="AK385" s="10"/>
      <c r="AL385" s="22"/>
      <c r="AN385" s="10"/>
      <c r="AO385" s="22"/>
      <c r="AQ385" s="10"/>
      <c r="AR385" s="22"/>
      <c r="AT385" s="10"/>
      <c r="AU385" s="22"/>
      <c r="AW385" s="10"/>
      <c r="AX385" s="22"/>
      <c r="AZ385" s="10"/>
      <c r="BA385" s="22"/>
      <c r="BC385" s="10"/>
      <c r="BD385" s="22"/>
      <c r="BF385" s="10"/>
      <c r="BG385" s="22"/>
      <c r="BI385" s="10"/>
      <c r="BJ385" s="22"/>
      <c r="BL385" s="10"/>
      <c r="BM385" s="22"/>
      <c r="BO385" s="10"/>
      <c r="BP385" s="22"/>
      <c r="BR385" s="10"/>
      <c r="BS385" s="22"/>
      <c r="BU385" s="10"/>
      <c r="BV385" s="22"/>
      <c r="BX385" s="10"/>
      <c r="BY385" s="22"/>
      <c r="CA385" s="10"/>
      <c r="CB385" s="22"/>
      <c r="CD385" s="10"/>
      <c r="CE385" s="22"/>
      <c r="CG385" s="10"/>
      <c r="CH385" s="22"/>
      <c r="CJ385" s="10"/>
      <c r="CK385" s="22"/>
      <c r="CM385" s="10"/>
    </row>
    <row r="386" spans="1:91" ht="18" customHeight="1">
      <c r="B386" s="2" t="s">
        <v>311</v>
      </c>
      <c r="C386" s="1">
        <v>21</v>
      </c>
      <c r="D386" s="1" t="s">
        <v>2</v>
      </c>
      <c r="E386" s="30" t="s">
        <v>11</v>
      </c>
      <c r="F386" s="4" t="s">
        <v>80</v>
      </c>
      <c r="G386" s="1" t="s">
        <v>20</v>
      </c>
      <c r="H386" s="22"/>
      <c r="J386" s="19">
        <v>579.18882681564241</v>
      </c>
      <c r="K386" s="22"/>
      <c r="M386" s="19">
        <v>680.54687150837992</v>
      </c>
      <c r="N386" s="22"/>
      <c r="P386" s="19">
        <v>748</v>
      </c>
      <c r="Q386" s="22"/>
      <c r="S386" s="19">
        <v>739</v>
      </c>
      <c r="T386" s="22"/>
      <c r="V386" s="19">
        <v>752</v>
      </c>
      <c r="W386" s="22"/>
      <c r="Y386" s="19">
        <v>760</v>
      </c>
      <c r="Z386" s="22"/>
      <c r="AB386" s="19">
        <v>607</v>
      </c>
      <c r="AC386" s="22"/>
      <c r="AE386" s="19">
        <v>482</v>
      </c>
      <c r="AF386" s="22"/>
      <c r="AH386" s="19">
        <v>418</v>
      </c>
      <c r="AI386" s="22"/>
      <c r="AK386" s="19">
        <v>586.64084507042253</v>
      </c>
      <c r="AL386" s="22"/>
      <c r="AN386" s="19">
        <v>768</v>
      </c>
      <c r="AO386" s="22"/>
      <c r="AQ386" s="19">
        <v>830</v>
      </c>
      <c r="AR386" s="22"/>
      <c r="AT386" s="19">
        <v>861.89162561576359</v>
      </c>
      <c r="AU386" s="22"/>
      <c r="AW386" s="19">
        <v>579.18882681564241</v>
      </c>
      <c r="AX386" s="22"/>
      <c r="AZ386" s="19">
        <v>680.54687150837992</v>
      </c>
      <c r="BA386" s="22"/>
      <c r="BC386" s="19">
        <v>748</v>
      </c>
      <c r="BD386" s="22"/>
      <c r="BF386" s="19">
        <v>739</v>
      </c>
      <c r="BG386" s="22"/>
      <c r="BI386" s="19">
        <v>752</v>
      </c>
      <c r="BJ386" s="22"/>
      <c r="BL386" s="19">
        <v>760</v>
      </c>
      <c r="BM386" s="22"/>
      <c r="BO386" s="19">
        <v>607</v>
      </c>
      <c r="BP386" s="22"/>
      <c r="BR386" s="19">
        <v>482</v>
      </c>
      <c r="BS386" s="22"/>
      <c r="BU386" s="19">
        <v>418</v>
      </c>
      <c r="BV386" s="22"/>
      <c r="BX386" s="19">
        <v>586.64084507042253</v>
      </c>
      <c r="BY386" s="22"/>
      <c r="CA386" s="19">
        <v>768</v>
      </c>
      <c r="CB386" s="22"/>
      <c r="CD386" s="19">
        <v>830</v>
      </c>
      <c r="CE386" s="22"/>
      <c r="CG386" s="19">
        <v>947.643216080402</v>
      </c>
      <c r="CH386" s="22"/>
      <c r="CJ386" s="19">
        <v>1079.3808027551947</v>
      </c>
      <c r="CK386" s="22"/>
      <c r="CM386" s="19">
        <v>1424.709262451069</v>
      </c>
    </row>
    <row r="387" spans="1:91" ht="18" customHeight="1">
      <c r="B387" s="2" t="s">
        <v>312</v>
      </c>
      <c r="C387" s="1">
        <v>21</v>
      </c>
      <c r="D387" s="1" t="s">
        <v>2</v>
      </c>
      <c r="E387" s="30" t="s">
        <v>11</v>
      </c>
      <c r="F387" s="4" t="s">
        <v>80</v>
      </c>
      <c r="G387" s="1" t="s">
        <v>313</v>
      </c>
      <c r="H387" s="22"/>
      <c r="J387" s="19">
        <v>1365</v>
      </c>
      <c r="K387" s="22"/>
      <c r="M387" s="19">
        <v>1468</v>
      </c>
      <c r="N387" s="22"/>
      <c r="P387" s="19">
        <v>1526</v>
      </c>
      <c r="Q387" s="22"/>
      <c r="S387" s="19">
        <v>1501</v>
      </c>
      <c r="T387" s="22"/>
      <c r="V387" s="19">
        <v>1396</v>
      </c>
      <c r="W387" s="22"/>
      <c r="Y387" s="19">
        <v>1408</v>
      </c>
      <c r="Z387" s="22"/>
      <c r="AB387" s="19">
        <v>1411</v>
      </c>
      <c r="AC387" s="22"/>
      <c r="AE387" s="19">
        <v>1464</v>
      </c>
      <c r="AF387" s="22"/>
      <c r="AH387" s="19">
        <v>1623</v>
      </c>
      <c r="AI387" s="22"/>
      <c r="AK387" s="19">
        <v>1584</v>
      </c>
      <c r="AL387" s="22"/>
      <c r="AN387" s="19">
        <v>1856</v>
      </c>
      <c r="AO387" s="22"/>
      <c r="AQ387" s="19">
        <v>2266</v>
      </c>
      <c r="AR387" s="22"/>
      <c r="AT387" s="19">
        <v>2349.4027777777778</v>
      </c>
      <c r="AU387" s="22"/>
      <c r="AW387" s="19">
        <v>1365</v>
      </c>
      <c r="AX387" s="22"/>
      <c r="AZ387" s="19">
        <v>1468</v>
      </c>
      <c r="BA387" s="22"/>
      <c r="BC387" s="19">
        <v>1526</v>
      </c>
      <c r="BD387" s="22"/>
      <c r="BF387" s="19">
        <v>1501</v>
      </c>
      <c r="BG387" s="22"/>
      <c r="BI387" s="19">
        <v>1396</v>
      </c>
      <c r="BJ387" s="22"/>
      <c r="BL387" s="19">
        <v>1408</v>
      </c>
      <c r="BM387" s="22"/>
      <c r="BO387" s="19">
        <v>1411</v>
      </c>
      <c r="BP387" s="22"/>
      <c r="BR387" s="19">
        <v>1464</v>
      </c>
      <c r="BS387" s="22"/>
      <c r="BU387" s="19">
        <v>1623</v>
      </c>
      <c r="BV387" s="22"/>
      <c r="BX387" s="19">
        <v>1584</v>
      </c>
      <c r="BY387" s="22"/>
      <c r="CA387" s="19">
        <v>1856</v>
      </c>
      <c r="CB387" s="22"/>
      <c r="CD387" s="19">
        <v>2266</v>
      </c>
      <c r="CE387" s="22"/>
      <c r="CG387" s="19">
        <v>2524</v>
      </c>
      <c r="CH387" s="22"/>
      <c r="CJ387" s="19">
        <v>2806</v>
      </c>
      <c r="CK387" s="22"/>
      <c r="CM387" s="19">
        <v>2989.4268347277175</v>
      </c>
    </row>
    <row r="388" spans="1:91" ht="18" customHeight="1">
      <c r="B388" s="2" t="s">
        <v>314</v>
      </c>
      <c r="C388" s="1">
        <v>21</v>
      </c>
      <c r="D388" s="1" t="s">
        <v>2</v>
      </c>
      <c r="E388" s="48" t="s">
        <v>12</v>
      </c>
      <c r="F388" s="4" t="s">
        <v>80</v>
      </c>
      <c r="G388" s="1" t="s">
        <v>20</v>
      </c>
      <c r="H388" s="22"/>
      <c r="J388" s="19">
        <v>600.81117318435759</v>
      </c>
      <c r="K388" s="22"/>
      <c r="M388" s="19">
        <v>679.32312849162008</v>
      </c>
      <c r="N388" s="22"/>
      <c r="P388" s="19">
        <v>696</v>
      </c>
      <c r="Q388" s="22"/>
      <c r="S388" s="19">
        <v>631</v>
      </c>
      <c r="T388" s="22"/>
      <c r="V388" s="19">
        <v>647</v>
      </c>
      <c r="W388" s="22"/>
      <c r="Y388" s="19">
        <v>758</v>
      </c>
      <c r="Z388" s="22"/>
      <c r="AB388" s="19">
        <v>783</v>
      </c>
      <c r="AC388" s="22"/>
      <c r="AE388" s="19">
        <v>965</v>
      </c>
      <c r="AF388" s="22"/>
      <c r="AH388" s="19">
        <v>1038</v>
      </c>
      <c r="AI388" s="22"/>
      <c r="AK388" s="19">
        <v>942.35915492957747</v>
      </c>
      <c r="AL388" s="22"/>
      <c r="AN388" s="19">
        <v>810</v>
      </c>
      <c r="AO388" s="22"/>
      <c r="AQ388" s="19">
        <v>892</v>
      </c>
      <c r="AR388" s="22"/>
      <c r="AT388" s="19">
        <v>998.61354581673299</v>
      </c>
      <c r="AU388" s="22"/>
      <c r="AW388" s="19">
        <v>600.81117318435759</v>
      </c>
      <c r="AX388" s="22"/>
      <c r="AZ388" s="19">
        <v>679.32312849162008</v>
      </c>
      <c r="BA388" s="22"/>
      <c r="BC388" s="19">
        <v>696</v>
      </c>
      <c r="BD388" s="22"/>
      <c r="BF388" s="19">
        <v>631</v>
      </c>
      <c r="BG388" s="22"/>
      <c r="BI388" s="19">
        <v>647</v>
      </c>
      <c r="BJ388" s="22"/>
      <c r="BL388" s="19">
        <v>758</v>
      </c>
      <c r="BM388" s="22"/>
      <c r="BO388" s="19">
        <v>783</v>
      </c>
      <c r="BP388" s="22"/>
      <c r="BR388" s="19">
        <v>965</v>
      </c>
      <c r="BS388" s="22"/>
      <c r="BU388" s="19">
        <v>1038</v>
      </c>
      <c r="BV388" s="22"/>
      <c r="BX388" s="19">
        <v>942.35915492957747</v>
      </c>
      <c r="BY388" s="22"/>
      <c r="CA388" s="19">
        <v>810</v>
      </c>
      <c r="CB388" s="22"/>
      <c r="CD388" s="19">
        <v>892</v>
      </c>
      <c r="CE388" s="22"/>
      <c r="CG388" s="19">
        <v>1129.356783919598</v>
      </c>
      <c r="CH388" s="22"/>
      <c r="CJ388" s="19">
        <v>1208.7582132631119</v>
      </c>
      <c r="CK388" s="22"/>
      <c r="CM388" s="19">
        <v>1730.274231593585</v>
      </c>
    </row>
    <row r="389" spans="1:91" ht="18" customHeight="1">
      <c r="B389" s="2" t="s">
        <v>315</v>
      </c>
      <c r="C389" s="1">
        <v>21</v>
      </c>
      <c r="D389" s="1" t="s">
        <v>2</v>
      </c>
      <c r="E389" s="48" t="s">
        <v>12</v>
      </c>
      <c r="F389" s="4" t="s">
        <v>80</v>
      </c>
      <c r="G389" s="1" t="s">
        <v>313</v>
      </c>
      <c r="H389" s="22"/>
      <c r="J389" s="19">
        <v>1456</v>
      </c>
      <c r="K389" s="22"/>
      <c r="M389" s="19">
        <v>1601</v>
      </c>
      <c r="N389" s="22"/>
      <c r="P389" s="19">
        <v>1652</v>
      </c>
      <c r="Q389" s="22"/>
      <c r="S389" s="19">
        <v>1706</v>
      </c>
      <c r="T389" s="22"/>
      <c r="V389" s="19">
        <v>1774</v>
      </c>
      <c r="W389" s="22"/>
      <c r="Y389" s="19">
        <v>2054</v>
      </c>
      <c r="Z389" s="22"/>
      <c r="AB389" s="19">
        <v>2356</v>
      </c>
      <c r="AC389" s="22"/>
      <c r="AE389" s="19">
        <v>2534</v>
      </c>
      <c r="AF389" s="22"/>
      <c r="AH389" s="19">
        <v>2631</v>
      </c>
      <c r="AI389" s="22"/>
      <c r="AK389" s="19">
        <v>2377</v>
      </c>
      <c r="AL389" s="22"/>
      <c r="AN389" s="19">
        <v>2522</v>
      </c>
      <c r="AO389" s="22"/>
      <c r="AQ389" s="19">
        <v>2149</v>
      </c>
      <c r="AR389" s="22"/>
      <c r="AT389" s="19">
        <v>2130.3122059355769</v>
      </c>
      <c r="AU389" s="22"/>
      <c r="AW389" s="19">
        <v>1456</v>
      </c>
      <c r="AX389" s="22"/>
      <c r="AZ389" s="19">
        <v>1601</v>
      </c>
      <c r="BA389" s="22"/>
      <c r="BC389" s="19">
        <v>1652</v>
      </c>
      <c r="BD389" s="22"/>
      <c r="BF389" s="19">
        <v>1706</v>
      </c>
      <c r="BG389" s="22"/>
      <c r="BI389" s="19">
        <v>1774</v>
      </c>
      <c r="BJ389" s="22"/>
      <c r="BL389" s="19">
        <v>2054</v>
      </c>
      <c r="BM389" s="22"/>
      <c r="BO389" s="19">
        <v>2356</v>
      </c>
      <c r="BP389" s="22"/>
      <c r="BR389" s="19">
        <v>2534</v>
      </c>
      <c r="BS389" s="22"/>
      <c r="BU389" s="19">
        <v>2631</v>
      </c>
      <c r="BV389" s="22"/>
      <c r="BX389" s="19">
        <v>2377</v>
      </c>
      <c r="BY389" s="22"/>
      <c r="CA389" s="19">
        <v>2522</v>
      </c>
      <c r="CB389" s="22"/>
      <c r="CD389" s="19">
        <v>2149</v>
      </c>
      <c r="CE389" s="22"/>
      <c r="CG389" s="19">
        <v>2362</v>
      </c>
      <c r="CH389" s="22"/>
      <c r="CJ389" s="19">
        <v>2540</v>
      </c>
      <c r="CK389" s="22"/>
      <c r="CM389" s="19">
        <v>2693.4574447084506</v>
      </c>
    </row>
    <row r="390" spans="1:91" ht="18" customHeight="1" collapsed="1">
      <c r="A390" s="11"/>
      <c r="B390" s="20"/>
      <c r="H390" s="22"/>
      <c r="J390" s="10"/>
      <c r="K390" s="22"/>
      <c r="M390" s="10"/>
      <c r="N390" s="22"/>
      <c r="P390" s="10"/>
      <c r="Q390" s="22"/>
      <c r="S390" s="10"/>
      <c r="T390" s="22"/>
      <c r="V390" s="10"/>
      <c r="W390" s="22"/>
      <c r="Y390" s="10"/>
      <c r="Z390" s="22"/>
      <c r="AB390" s="10"/>
      <c r="AC390" s="22"/>
      <c r="AE390" s="10"/>
      <c r="AF390" s="22"/>
      <c r="AH390" s="10"/>
      <c r="AI390" s="22"/>
      <c r="AK390" s="10"/>
      <c r="AL390" s="22"/>
      <c r="AN390" s="10"/>
      <c r="AO390" s="22"/>
      <c r="AQ390" s="10"/>
      <c r="AR390" s="22"/>
      <c r="AT390" s="10"/>
      <c r="AU390" s="22"/>
      <c r="AW390" s="10"/>
      <c r="AX390" s="22"/>
      <c r="AZ390" s="10"/>
      <c r="BA390" s="22"/>
      <c r="BC390" s="10"/>
      <c r="BD390" s="22"/>
      <c r="BF390" s="10"/>
      <c r="BG390" s="22"/>
      <c r="BI390" s="10"/>
      <c r="BJ390" s="22"/>
      <c r="BL390" s="10"/>
      <c r="BM390" s="22"/>
      <c r="BO390" s="10"/>
      <c r="BP390" s="22"/>
      <c r="BR390" s="10"/>
      <c r="BS390" s="22"/>
      <c r="BU390" s="10"/>
      <c r="BV390" s="22"/>
      <c r="BX390" s="10"/>
      <c r="BY390" s="22"/>
      <c r="CA390" s="10"/>
      <c r="CB390" s="22"/>
      <c r="CD390" s="10"/>
      <c r="CE390" s="22"/>
      <c r="CG390" s="10"/>
      <c r="CH390" s="22"/>
      <c r="CJ390" s="10"/>
      <c r="CK390" s="22"/>
      <c r="CM390" s="10"/>
    </row>
    <row r="391" spans="1:91" ht="18" customHeight="1">
      <c r="B391" s="45" t="s">
        <v>316</v>
      </c>
      <c r="C391" s="46"/>
      <c r="D391" s="46"/>
      <c r="E391" s="46"/>
      <c r="F391" s="46"/>
      <c r="G391" s="46"/>
      <c r="H391" s="22"/>
      <c r="J391" s="44">
        <f t="shared" ref="J391" si="305">SUM(J388:J389)</f>
        <v>2056.8111731843574</v>
      </c>
      <c r="K391" s="22"/>
      <c r="M391" s="44">
        <f t="shared" ref="M391" si="306">SUM(M388:M389)</f>
        <v>2280.3231284916201</v>
      </c>
      <c r="N391" s="22"/>
      <c r="P391" s="44">
        <f t="shared" ref="P391" si="307">SUM(P388:P389)</f>
        <v>2348</v>
      </c>
      <c r="Q391" s="22"/>
      <c r="S391" s="44">
        <f t="shared" ref="S391" si="308">SUM(S388:S389)</f>
        <v>2337</v>
      </c>
      <c r="T391" s="22"/>
      <c r="V391" s="44">
        <f t="shared" ref="V391" si="309">SUM(V388:V389)</f>
        <v>2421</v>
      </c>
      <c r="W391" s="22"/>
      <c r="Y391" s="44">
        <f t="shared" ref="Y391" si="310">SUM(Y388:Y389)</f>
        <v>2812</v>
      </c>
      <c r="Z391" s="22"/>
      <c r="AB391" s="44">
        <f t="shared" ref="AB391" si="311">SUM(AB388:AB389)</f>
        <v>3139</v>
      </c>
      <c r="AC391" s="22"/>
      <c r="AE391" s="44">
        <f t="shared" ref="AE391" si="312">SUM(AE388:AE389)</f>
        <v>3499</v>
      </c>
      <c r="AF391" s="22"/>
      <c r="AH391" s="44">
        <f t="shared" ref="AH391" si="313">SUM(AH388:AH389)</f>
        <v>3669</v>
      </c>
      <c r="AI391" s="22"/>
      <c r="AK391" s="44">
        <f t="shared" ref="AK391" si="314">SUM(AK388:AK389)</f>
        <v>3319.3591549295775</v>
      </c>
      <c r="AL391" s="22"/>
      <c r="AN391" s="44">
        <f t="shared" ref="AN391" si="315">SUM(AN388:AN389)</f>
        <v>3332</v>
      </c>
      <c r="AO391" s="22"/>
      <c r="AQ391" s="44">
        <f t="shared" ref="AQ391" si="316">SUM(AQ388:AQ389)</f>
        <v>3041</v>
      </c>
      <c r="AR391" s="22"/>
      <c r="AT391" s="44">
        <f>SUM(AT388:AT389)</f>
        <v>3128.9257517523101</v>
      </c>
      <c r="AU391" s="22"/>
      <c r="AW391" s="44">
        <v>1944.1888268156424</v>
      </c>
      <c r="AX391" s="22"/>
      <c r="AZ391" s="44">
        <v>2148.5468715083798</v>
      </c>
      <c r="BA391" s="22"/>
      <c r="BC391" s="44">
        <v>2274</v>
      </c>
      <c r="BD391" s="22"/>
      <c r="BF391" s="44">
        <v>2240</v>
      </c>
      <c r="BG391" s="22"/>
      <c r="BI391" s="44">
        <v>2148</v>
      </c>
      <c r="BJ391" s="22"/>
      <c r="BL391" s="44">
        <v>2168</v>
      </c>
      <c r="BM391" s="22"/>
      <c r="BO391" s="44">
        <v>2018</v>
      </c>
      <c r="BP391" s="22"/>
      <c r="BR391" s="44">
        <v>1946</v>
      </c>
      <c r="BS391" s="22"/>
      <c r="BU391" s="44">
        <v>2041</v>
      </c>
      <c r="BV391" s="22"/>
      <c r="BX391" s="44">
        <v>2170.6408450704225</v>
      </c>
      <c r="BY391" s="22"/>
      <c r="CA391" s="44">
        <v>2624</v>
      </c>
      <c r="CB391" s="22"/>
      <c r="CD391" s="44">
        <v>3096</v>
      </c>
      <c r="CE391" s="22"/>
      <c r="CG391" s="44">
        <v>3471.643216080402</v>
      </c>
      <c r="CH391" s="22"/>
      <c r="CJ391" s="44">
        <v>3885.380802755195</v>
      </c>
      <c r="CK391" s="22"/>
      <c r="CM391" s="44">
        <v>4414.1360971787863</v>
      </c>
    </row>
    <row r="392" spans="1:91" ht="18" customHeight="1">
      <c r="B392" s="22"/>
      <c r="H392" s="22"/>
      <c r="J392" s="10"/>
      <c r="K392" s="22"/>
      <c r="M392" s="10"/>
      <c r="N392" s="22"/>
      <c r="P392" s="10"/>
      <c r="Q392" s="22"/>
      <c r="S392" s="10"/>
      <c r="T392" s="22"/>
      <c r="V392" s="10"/>
      <c r="W392" s="22"/>
      <c r="Y392" s="10"/>
      <c r="Z392" s="22"/>
      <c r="AB392" s="10"/>
      <c r="AC392" s="22"/>
      <c r="AE392" s="10"/>
      <c r="AF392" s="22"/>
      <c r="AH392" s="10"/>
      <c r="AI392" s="22"/>
      <c r="AK392" s="10"/>
      <c r="AL392" s="22"/>
      <c r="AN392" s="10"/>
      <c r="AO392" s="22"/>
      <c r="AQ392" s="10"/>
      <c r="AR392" s="22"/>
      <c r="AT392" s="10"/>
      <c r="AU392" s="22"/>
      <c r="AW392" s="10"/>
      <c r="AX392" s="22"/>
      <c r="AZ392" s="10"/>
      <c r="BA392" s="22"/>
      <c r="BC392" s="10"/>
      <c r="BD392" s="22"/>
      <c r="BF392" s="10"/>
      <c r="BG392" s="22"/>
      <c r="BI392" s="10"/>
      <c r="BJ392" s="22"/>
      <c r="BL392" s="10"/>
      <c r="BM392" s="22"/>
      <c r="BO392" s="10"/>
      <c r="BP392" s="22"/>
      <c r="BR392" s="10"/>
      <c r="BS392" s="22"/>
      <c r="BU392" s="10"/>
      <c r="BV392" s="22"/>
      <c r="BX392" s="10"/>
      <c r="BY392" s="22"/>
      <c r="CA392" s="10"/>
      <c r="CB392" s="22"/>
      <c r="CD392" s="10"/>
      <c r="CE392" s="22"/>
      <c r="CG392" s="10"/>
      <c r="CH392" s="22"/>
      <c r="CJ392" s="10"/>
      <c r="CK392" s="22"/>
      <c r="CM392" s="10"/>
    </row>
    <row r="393" spans="1:91" ht="18" customHeight="1">
      <c r="A393" s="11"/>
      <c r="B393" s="20" t="s">
        <v>317</v>
      </c>
      <c r="H393" s="22"/>
      <c r="J393" s="10"/>
      <c r="K393" s="22"/>
      <c r="M393" s="10"/>
      <c r="N393" s="22"/>
      <c r="P393" s="10"/>
      <c r="Q393" s="22"/>
      <c r="S393" s="10"/>
      <c r="T393" s="22"/>
      <c r="V393" s="10"/>
      <c r="W393" s="22"/>
      <c r="Y393" s="10"/>
      <c r="Z393" s="22"/>
      <c r="AB393" s="10"/>
      <c r="AC393" s="22"/>
      <c r="AE393" s="10"/>
      <c r="AF393" s="22"/>
      <c r="AH393" s="10"/>
      <c r="AI393" s="22"/>
      <c r="AK393" s="10"/>
      <c r="AL393" s="22"/>
      <c r="AN393" s="10"/>
      <c r="AO393" s="22"/>
      <c r="AQ393" s="10"/>
      <c r="AR393" s="22"/>
      <c r="AT393" s="10"/>
      <c r="AU393" s="22"/>
      <c r="AW393" s="10"/>
      <c r="AX393" s="22"/>
      <c r="AZ393" s="10"/>
      <c r="BA393" s="22"/>
      <c r="BC393" s="10"/>
      <c r="BD393" s="22"/>
      <c r="BF393" s="10"/>
      <c r="BG393" s="22"/>
      <c r="BI393" s="10"/>
      <c r="BJ393" s="22"/>
      <c r="BL393" s="10"/>
      <c r="BM393" s="22"/>
      <c r="BO393" s="10"/>
      <c r="BP393" s="22"/>
      <c r="BR393" s="10"/>
      <c r="BS393" s="22"/>
      <c r="BU393" s="10"/>
      <c r="BV393" s="22"/>
      <c r="BX393" s="10"/>
      <c r="BY393" s="22"/>
      <c r="CA393" s="10"/>
      <c r="CB393" s="22"/>
      <c r="CD393" s="10"/>
      <c r="CE393" s="22"/>
      <c r="CG393" s="10"/>
      <c r="CH393" s="22"/>
      <c r="CJ393" s="10"/>
      <c r="CK393" s="22"/>
      <c r="CM393" s="10"/>
    </row>
    <row r="394" spans="1:91" ht="18" customHeight="1">
      <c r="A394" s="11"/>
      <c r="B394" s="20"/>
      <c r="H394" s="22"/>
      <c r="J394" s="10"/>
      <c r="K394" s="22"/>
      <c r="M394" s="10"/>
      <c r="N394" s="22"/>
      <c r="P394" s="10"/>
      <c r="Q394" s="22"/>
      <c r="S394" s="10"/>
      <c r="T394" s="22"/>
      <c r="V394" s="10"/>
      <c r="W394" s="22"/>
      <c r="Y394" s="10"/>
      <c r="Z394" s="22"/>
      <c r="AB394" s="10"/>
      <c r="AC394" s="22"/>
      <c r="AE394" s="10"/>
      <c r="AF394" s="22"/>
      <c r="AH394" s="10"/>
      <c r="AI394" s="22"/>
      <c r="AK394" s="10"/>
      <c r="AL394" s="22"/>
      <c r="AN394" s="10"/>
      <c r="AO394" s="22"/>
      <c r="AQ394" s="10"/>
      <c r="AR394" s="22"/>
      <c r="AT394" s="10"/>
      <c r="AU394" s="22"/>
      <c r="AW394" s="10"/>
      <c r="AX394" s="22"/>
      <c r="AZ394" s="10"/>
      <c r="BA394" s="22"/>
      <c r="BC394" s="10"/>
      <c r="BD394" s="22"/>
      <c r="BF394" s="10"/>
      <c r="BG394" s="22"/>
      <c r="BI394" s="10"/>
      <c r="BJ394" s="22"/>
      <c r="BL394" s="10"/>
      <c r="BM394" s="22"/>
      <c r="BO394" s="10"/>
      <c r="BP394" s="22"/>
      <c r="BR394" s="10"/>
      <c r="BS394" s="22"/>
      <c r="BU394" s="10"/>
      <c r="BV394" s="22"/>
      <c r="BX394" s="10"/>
      <c r="BY394" s="22"/>
      <c r="CA394" s="10"/>
      <c r="CB394" s="22"/>
      <c r="CD394" s="10"/>
      <c r="CE394" s="22"/>
      <c r="CG394" s="10"/>
      <c r="CH394" s="22"/>
      <c r="CJ394" s="10"/>
      <c r="CK394" s="22"/>
      <c r="CM394" s="10"/>
    </row>
    <row r="395" spans="1:91" ht="18" customHeight="1">
      <c r="B395" s="25" t="s">
        <v>317</v>
      </c>
      <c r="H395" s="22"/>
      <c r="J395" s="10"/>
      <c r="K395" s="22"/>
      <c r="M395" s="10"/>
      <c r="N395" s="22"/>
      <c r="P395" s="10"/>
      <c r="Q395" s="22"/>
      <c r="S395" s="10"/>
      <c r="T395" s="22"/>
      <c r="V395" s="10"/>
      <c r="W395" s="22"/>
      <c r="Y395" s="10"/>
      <c r="Z395" s="22"/>
      <c r="AB395" s="10"/>
      <c r="AC395" s="22"/>
      <c r="AE395" s="10"/>
      <c r="AF395" s="22"/>
      <c r="AH395" s="10"/>
      <c r="AI395" s="22"/>
      <c r="AK395" s="10"/>
      <c r="AL395" s="22"/>
      <c r="AN395" s="10"/>
      <c r="AO395" s="22"/>
      <c r="AQ395" s="10"/>
      <c r="AR395" s="22"/>
      <c r="AT395" s="10"/>
      <c r="AU395" s="22"/>
      <c r="AW395" s="10"/>
      <c r="AX395" s="22"/>
      <c r="AZ395" s="10"/>
      <c r="BA395" s="22"/>
      <c r="BC395" s="10"/>
      <c r="BD395" s="22"/>
      <c r="BF395" s="10"/>
      <c r="BG395" s="22"/>
      <c r="BI395" s="10"/>
      <c r="BJ395" s="22"/>
      <c r="BL395" s="10"/>
      <c r="BM395" s="22"/>
      <c r="BO395" s="10"/>
      <c r="BP395" s="22"/>
      <c r="BR395" s="10"/>
      <c r="BS395" s="22"/>
      <c r="BU395" s="10"/>
      <c r="BV395" s="22"/>
      <c r="BX395" s="10"/>
      <c r="BY395" s="22"/>
      <c r="CA395" s="10"/>
      <c r="CB395" s="22"/>
      <c r="CD395" s="10"/>
      <c r="CE395" s="22"/>
      <c r="CG395" s="10"/>
      <c r="CH395" s="22"/>
      <c r="CJ395" s="10"/>
      <c r="CK395" s="22"/>
      <c r="CM395" s="10"/>
    </row>
    <row r="396" spans="1:91" ht="18" hidden="1" customHeight="1">
      <c r="B396" s="2" t="s">
        <v>318</v>
      </c>
      <c r="C396" s="1">
        <v>22</v>
      </c>
      <c r="D396" s="1" t="s">
        <v>2</v>
      </c>
      <c r="E396" s="1" t="s">
        <v>13</v>
      </c>
      <c r="F396" s="31"/>
      <c r="G396" s="31"/>
      <c r="H396" s="22"/>
      <c r="J396" s="10"/>
      <c r="K396" s="22"/>
      <c r="M396" s="10"/>
      <c r="N396" s="22"/>
      <c r="P396" s="10"/>
      <c r="Q396" s="22"/>
      <c r="S396" s="10"/>
      <c r="T396" s="22"/>
      <c r="V396" s="10"/>
      <c r="W396" s="22"/>
      <c r="Y396" s="10"/>
      <c r="Z396" s="22"/>
      <c r="AB396" s="10"/>
      <c r="AC396" s="22"/>
      <c r="AE396" s="10"/>
      <c r="AF396" s="22"/>
      <c r="AH396" s="10"/>
      <c r="AI396" s="22"/>
      <c r="AK396" s="10"/>
      <c r="AL396" s="22"/>
      <c r="AN396" s="10"/>
      <c r="AO396" s="22"/>
      <c r="AQ396" s="10"/>
      <c r="AR396" s="22"/>
      <c r="AT396" s="10"/>
      <c r="AU396" s="22"/>
      <c r="AW396" s="10"/>
      <c r="AX396" s="22"/>
      <c r="AZ396" s="10"/>
      <c r="BA396" s="22"/>
      <c r="BC396" s="10"/>
      <c r="BD396" s="22"/>
      <c r="BF396" s="10"/>
      <c r="BG396" s="22"/>
      <c r="BI396" s="10"/>
      <c r="BJ396" s="22"/>
      <c r="BL396" s="10"/>
      <c r="BM396" s="22"/>
      <c r="BO396" s="10"/>
      <c r="BP396" s="22"/>
      <c r="BR396" s="10"/>
      <c r="BS396" s="22"/>
      <c r="BU396" s="10"/>
      <c r="BV396" s="22"/>
      <c r="BX396" s="10"/>
      <c r="BY396" s="22"/>
      <c r="CA396" s="10"/>
      <c r="CB396" s="22"/>
      <c r="CD396" s="10"/>
      <c r="CE396" s="22"/>
      <c r="CG396" s="10"/>
      <c r="CH396" s="22"/>
      <c r="CJ396" s="10"/>
      <c r="CK396" s="22"/>
      <c r="CM396" s="10"/>
    </row>
    <row r="397" spans="1:91" ht="18" customHeight="1">
      <c r="B397" s="2" t="s">
        <v>319</v>
      </c>
      <c r="C397" s="1">
        <v>22</v>
      </c>
      <c r="D397" s="1" t="s">
        <v>2</v>
      </c>
      <c r="E397" s="48" t="s">
        <v>12</v>
      </c>
      <c r="F397" s="4" t="s">
        <v>80</v>
      </c>
      <c r="G397" s="1" t="s">
        <v>320</v>
      </c>
      <c r="H397" s="22"/>
      <c r="J397" s="19" t="s">
        <v>179</v>
      </c>
      <c r="K397" s="22"/>
      <c r="M397" s="19" t="s">
        <v>179</v>
      </c>
      <c r="N397" s="22"/>
      <c r="P397" s="19" t="s">
        <v>179</v>
      </c>
      <c r="Q397" s="22"/>
      <c r="S397" s="19" t="s">
        <v>179</v>
      </c>
      <c r="T397" s="22"/>
      <c r="V397" s="19" t="s">
        <v>179</v>
      </c>
      <c r="W397" s="22"/>
      <c r="Y397" s="19" t="s">
        <v>179</v>
      </c>
      <c r="Z397" s="22"/>
      <c r="AB397" s="19" t="s">
        <v>179</v>
      </c>
      <c r="AC397" s="22"/>
      <c r="AE397" s="19" t="s">
        <v>179</v>
      </c>
      <c r="AF397" s="22"/>
      <c r="AH397" s="19" t="s">
        <v>179</v>
      </c>
      <c r="AI397" s="22"/>
      <c r="AK397" s="19">
        <v>513</v>
      </c>
      <c r="AL397" s="22"/>
      <c r="AN397" s="19">
        <v>595</v>
      </c>
      <c r="AO397" s="22"/>
      <c r="AQ397" s="19">
        <v>564</v>
      </c>
      <c r="AR397" s="22"/>
      <c r="AT397" s="19">
        <v>572.79128904645586</v>
      </c>
      <c r="AU397" s="22"/>
      <c r="AW397" s="19" t="s">
        <v>179</v>
      </c>
      <c r="AX397" s="22"/>
      <c r="AZ397" s="19" t="s">
        <v>179</v>
      </c>
      <c r="BA397" s="22"/>
      <c r="BC397" s="19" t="s">
        <v>179</v>
      </c>
      <c r="BD397" s="22"/>
      <c r="BF397" s="19" t="s">
        <v>179</v>
      </c>
      <c r="BG397" s="22"/>
      <c r="BI397" s="19" t="s">
        <v>179</v>
      </c>
      <c r="BJ397" s="22"/>
      <c r="BL397" s="19" t="s">
        <v>179</v>
      </c>
      <c r="BM397" s="22"/>
      <c r="BO397" s="19" t="s">
        <v>179</v>
      </c>
      <c r="BP397" s="22"/>
      <c r="BR397" s="19" t="s">
        <v>179</v>
      </c>
      <c r="BS397" s="22"/>
      <c r="BU397" s="19" t="s">
        <v>179</v>
      </c>
      <c r="BV397" s="22"/>
      <c r="BX397" s="19">
        <v>513</v>
      </c>
      <c r="BY397" s="22"/>
      <c r="CA397" s="19">
        <v>595</v>
      </c>
      <c r="CB397" s="22"/>
      <c r="CD397" s="19">
        <v>564</v>
      </c>
      <c r="CE397" s="22"/>
      <c r="CG397" s="19">
        <v>590</v>
      </c>
      <c r="CH397" s="22"/>
      <c r="CJ397" s="19">
        <v>624.18367336758615</v>
      </c>
      <c r="CK397" s="22"/>
      <c r="CM397" s="19">
        <v>679.32846196775927</v>
      </c>
    </row>
    <row r="398" spans="1:91" ht="18" customHeight="1">
      <c r="B398" s="2" t="s">
        <v>321</v>
      </c>
      <c r="C398" s="1">
        <v>22</v>
      </c>
      <c r="D398" s="1" t="s">
        <v>2</v>
      </c>
      <c r="E398" s="48" t="s">
        <v>12</v>
      </c>
      <c r="F398" s="4" t="s">
        <v>80</v>
      </c>
      <c r="G398" s="1" t="s">
        <v>322</v>
      </c>
      <c r="H398" s="22"/>
      <c r="J398" s="19" t="s">
        <v>179</v>
      </c>
      <c r="K398" s="22"/>
      <c r="M398" s="19" t="s">
        <v>179</v>
      </c>
      <c r="N398" s="22"/>
      <c r="P398" s="19" t="s">
        <v>179</v>
      </c>
      <c r="Q398" s="22"/>
      <c r="S398" s="19" t="s">
        <v>179</v>
      </c>
      <c r="T398" s="22"/>
      <c r="V398" s="19" t="s">
        <v>179</v>
      </c>
      <c r="W398" s="22"/>
      <c r="Y398" s="19" t="s">
        <v>179</v>
      </c>
      <c r="Z398" s="22"/>
      <c r="AB398" s="19" t="s">
        <v>179</v>
      </c>
      <c r="AC398" s="22"/>
      <c r="AE398" s="19" t="s">
        <v>179</v>
      </c>
      <c r="AF398" s="22"/>
      <c r="AH398" s="19" t="s">
        <v>179</v>
      </c>
      <c r="AI398" s="22"/>
      <c r="AK398" s="19">
        <v>917</v>
      </c>
      <c r="AL398" s="22"/>
      <c r="AN398" s="19">
        <v>1195</v>
      </c>
      <c r="AO398" s="22"/>
      <c r="AQ398" s="19">
        <v>1117</v>
      </c>
      <c r="AR398" s="22"/>
      <c r="AT398" s="19">
        <v>967.11501597444078</v>
      </c>
      <c r="AU398" s="22"/>
      <c r="AW398" s="19" t="s">
        <v>179</v>
      </c>
      <c r="AX398" s="22"/>
      <c r="AZ398" s="19" t="s">
        <v>179</v>
      </c>
      <c r="BA398" s="22"/>
      <c r="BC398" s="19" t="s">
        <v>179</v>
      </c>
      <c r="BD398" s="22"/>
      <c r="BF398" s="19" t="s">
        <v>179</v>
      </c>
      <c r="BG398" s="22"/>
      <c r="BI398" s="19" t="s">
        <v>179</v>
      </c>
      <c r="BJ398" s="22"/>
      <c r="BL398" s="19" t="s">
        <v>179</v>
      </c>
      <c r="BM398" s="22"/>
      <c r="BO398" s="19" t="s">
        <v>179</v>
      </c>
      <c r="BP398" s="22"/>
      <c r="BR398" s="19" t="s">
        <v>179</v>
      </c>
      <c r="BS398" s="22"/>
      <c r="BU398" s="19" t="s">
        <v>179</v>
      </c>
      <c r="BV398" s="22"/>
      <c r="BX398" s="19">
        <v>917</v>
      </c>
      <c r="BY398" s="22"/>
      <c r="CA398" s="19">
        <v>1195</v>
      </c>
      <c r="CB398" s="22"/>
      <c r="CD398" s="19">
        <v>1117</v>
      </c>
      <c r="CE398" s="22"/>
      <c r="CG398" s="19">
        <v>967.08600000000001</v>
      </c>
      <c r="CH398" s="22"/>
      <c r="CJ398" s="19">
        <v>1132.3</v>
      </c>
      <c r="CK398" s="22"/>
      <c r="CM398" s="19">
        <v>1050</v>
      </c>
    </row>
    <row r="399" spans="1:91" ht="18" customHeight="1">
      <c r="B399" s="2" t="s">
        <v>323</v>
      </c>
      <c r="C399" s="1">
        <v>22</v>
      </c>
      <c r="D399" s="1" t="s">
        <v>2</v>
      </c>
      <c r="E399" s="49" t="s">
        <v>13</v>
      </c>
      <c r="F399" s="4" t="s">
        <v>80</v>
      </c>
      <c r="G399" s="1" t="s">
        <v>324</v>
      </c>
      <c r="H399" s="22"/>
      <c r="J399" s="19">
        <v>48.8</v>
      </c>
      <c r="K399" s="22"/>
      <c r="M399" s="19">
        <v>282</v>
      </c>
      <c r="N399" s="22"/>
      <c r="P399" s="19">
        <v>287.70000000000005</v>
      </c>
      <c r="Q399" s="22"/>
      <c r="S399" s="19">
        <v>278.70000000000005</v>
      </c>
      <c r="T399" s="22"/>
      <c r="V399" s="19">
        <v>270.7</v>
      </c>
      <c r="W399" s="22"/>
      <c r="Y399" s="19">
        <v>273.5</v>
      </c>
      <c r="Z399" s="22"/>
      <c r="AB399" s="19">
        <v>30.540745882501419</v>
      </c>
      <c r="AC399" s="22"/>
      <c r="AE399" s="19">
        <v>12.663367347317548</v>
      </c>
      <c r="AF399" s="22"/>
      <c r="AH399" s="19">
        <v>67.385421252491653</v>
      </c>
      <c r="AI399" s="22"/>
      <c r="AK399" s="19">
        <v>14.210465517689375</v>
      </c>
      <c r="AL399" s="22"/>
      <c r="AN399" s="19">
        <v>40.9</v>
      </c>
      <c r="AO399" s="22"/>
      <c r="AQ399" s="19">
        <v>27.3</v>
      </c>
      <c r="AR399" s="22"/>
      <c r="AT399" s="19">
        <v>34.200000000000003</v>
      </c>
      <c r="AU399" s="22"/>
      <c r="AW399" s="19">
        <v>48.8</v>
      </c>
      <c r="AX399" s="22"/>
      <c r="AZ399" s="19">
        <v>282</v>
      </c>
      <c r="BA399" s="22"/>
      <c r="BC399" s="19">
        <v>287.70000000000005</v>
      </c>
      <c r="BD399" s="22"/>
      <c r="BF399" s="19">
        <v>278.70000000000005</v>
      </c>
      <c r="BG399" s="22"/>
      <c r="BI399" s="19">
        <v>270.7</v>
      </c>
      <c r="BJ399" s="22"/>
      <c r="BL399" s="19">
        <v>273.5</v>
      </c>
      <c r="BM399" s="22"/>
      <c r="BO399" s="19">
        <v>30.540745882501419</v>
      </c>
      <c r="BP399" s="22"/>
      <c r="BR399" s="19">
        <v>12.663367347317548</v>
      </c>
      <c r="BS399" s="22"/>
      <c r="BU399" s="19">
        <v>67.385421252491653</v>
      </c>
      <c r="BV399" s="22"/>
      <c r="BX399" s="19">
        <v>14.210465517689375</v>
      </c>
      <c r="BY399" s="22"/>
      <c r="CA399" s="19">
        <v>40.9</v>
      </c>
      <c r="CB399" s="22"/>
      <c r="CD399" s="19">
        <v>27.3</v>
      </c>
      <c r="CE399" s="22"/>
      <c r="CG399" s="19">
        <v>34.200000000000003</v>
      </c>
      <c r="CH399" s="22"/>
      <c r="CJ399" s="19">
        <v>40.200000000000003</v>
      </c>
      <c r="CK399" s="22"/>
      <c r="CM399" s="19">
        <v>82.9</v>
      </c>
    </row>
    <row r="400" spans="1:91" ht="18" hidden="1" customHeight="1">
      <c r="B400" s="25" t="s">
        <v>325</v>
      </c>
      <c r="H400" s="22"/>
      <c r="J400" s="10"/>
      <c r="K400" s="22"/>
      <c r="M400" s="10"/>
      <c r="N400" s="22"/>
      <c r="P400" s="10"/>
      <c r="Q400" s="22"/>
      <c r="S400" s="10"/>
      <c r="T400" s="22"/>
      <c r="V400" s="10"/>
      <c r="W400" s="22"/>
      <c r="Y400" s="10"/>
      <c r="Z400" s="22"/>
      <c r="AB400" s="10"/>
      <c r="AC400" s="22"/>
      <c r="AE400" s="10"/>
      <c r="AF400" s="22"/>
      <c r="AH400" s="10"/>
      <c r="AI400" s="22"/>
      <c r="AK400" s="10"/>
      <c r="AL400" s="22"/>
      <c r="AN400" s="10"/>
      <c r="AO400" s="22"/>
      <c r="AQ400" s="10"/>
      <c r="AR400" s="22"/>
      <c r="AT400" s="10"/>
      <c r="AU400" s="22"/>
      <c r="AW400" s="10"/>
      <c r="AX400" s="22"/>
      <c r="AZ400" s="10"/>
      <c r="BA400" s="22"/>
      <c r="BC400" s="10"/>
      <c r="BD400" s="22"/>
      <c r="BF400" s="10"/>
      <c r="BG400" s="22"/>
      <c r="BI400" s="10"/>
      <c r="BJ400" s="22"/>
      <c r="BL400" s="10"/>
      <c r="BM400" s="22"/>
      <c r="BO400" s="10"/>
      <c r="BP400" s="22"/>
      <c r="BR400" s="10"/>
      <c r="BS400" s="22"/>
      <c r="BU400" s="10"/>
      <c r="BV400" s="22"/>
      <c r="BX400" s="10"/>
      <c r="BY400" s="22"/>
      <c r="CA400" s="10"/>
      <c r="CB400" s="22"/>
      <c r="CD400" s="10"/>
      <c r="CE400" s="22"/>
      <c r="CG400" s="10"/>
      <c r="CH400" s="22"/>
      <c r="CJ400" s="10"/>
      <c r="CK400" s="22"/>
      <c r="CM400" s="10"/>
    </row>
    <row r="401" spans="1:91" ht="18" hidden="1" customHeight="1">
      <c r="B401" s="2" t="s">
        <v>325</v>
      </c>
      <c r="C401" s="1">
        <v>22</v>
      </c>
      <c r="D401" s="1" t="s">
        <v>2</v>
      </c>
      <c r="E401" s="1" t="s">
        <v>11</v>
      </c>
      <c r="F401" s="31"/>
      <c r="G401" s="31"/>
      <c r="H401" s="22"/>
      <c r="J401" s="10"/>
      <c r="K401" s="22"/>
      <c r="M401" s="10"/>
      <c r="N401" s="22"/>
      <c r="P401" s="10"/>
      <c r="Q401" s="22"/>
      <c r="S401" s="10"/>
      <c r="T401" s="22"/>
      <c r="V401" s="10"/>
      <c r="W401" s="22"/>
      <c r="Y401" s="10"/>
      <c r="Z401" s="22"/>
      <c r="AB401" s="10"/>
      <c r="AC401" s="22"/>
      <c r="AE401" s="10"/>
      <c r="AF401" s="22"/>
      <c r="AH401" s="10"/>
      <c r="AI401" s="22"/>
      <c r="AK401" s="10"/>
      <c r="AL401" s="22"/>
      <c r="AN401" s="10"/>
      <c r="AO401" s="22"/>
      <c r="AQ401" s="10"/>
      <c r="AR401" s="22"/>
      <c r="AT401" s="10"/>
      <c r="AU401" s="22"/>
      <c r="AW401" s="10"/>
      <c r="AX401" s="22"/>
      <c r="AZ401" s="10"/>
      <c r="BA401" s="22"/>
      <c r="BC401" s="10"/>
      <c r="BD401" s="22"/>
      <c r="BF401" s="10"/>
      <c r="BG401" s="22"/>
      <c r="BI401" s="10"/>
      <c r="BJ401" s="22"/>
      <c r="BL401" s="10"/>
      <c r="BM401" s="22"/>
      <c r="BO401" s="10"/>
      <c r="BP401" s="22"/>
      <c r="BR401" s="10"/>
      <c r="BS401" s="22"/>
      <c r="BU401" s="10"/>
      <c r="BV401" s="22"/>
      <c r="BX401" s="10"/>
      <c r="BY401" s="22"/>
      <c r="CA401" s="10"/>
      <c r="CB401" s="22"/>
      <c r="CD401" s="10"/>
      <c r="CE401" s="22"/>
      <c r="CG401" s="10"/>
      <c r="CH401" s="22"/>
      <c r="CJ401" s="10"/>
      <c r="CK401" s="22"/>
      <c r="CM401" s="10"/>
    </row>
    <row r="402" spans="1:91" ht="18" customHeight="1" collapsed="1">
      <c r="A402" s="11"/>
      <c r="B402" s="20"/>
      <c r="H402" s="22"/>
      <c r="J402" s="10"/>
      <c r="K402" s="22"/>
      <c r="M402" s="10"/>
      <c r="N402" s="22"/>
      <c r="P402" s="10"/>
      <c r="Q402" s="22"/>
      <c r="S402" s="10"/>
      <c r="T402" s="22"/>
      <c r="V402" s="10"/>
      <c r="W402" s="22"/>
      <c r="Y402" s="10"/>
      <c r="Z402" s="22"/>
      <c r="AB402" s="10"/>
      <c r="AC402" s="22"/>
      <c r="AE402" s="10"/>
      <c r="AF402" s="22"/>
      <c r="AH402" s="10"/>
      <c r="AI402" s="22"/>
      <c r="AK402" s="10"/>
      <c r="AL402" s="22"/>
      <c r="AN402" s="10"/>
      <c r="AO402" s="22"/>
      <c r="AQ402" s="10"/>
      <c r="AR402" s="22"/>
      <c r="AT402" s="10"/>
      <c r="AU402" s="22"/>
      <c r="AW402" s="10"/>
      <c r="AX402" s="22"/>
      <c r="AZ402" s="10"/>
      <c r="BA402" s="22"/>
      <c r="BC402" s="10"/>
      <c r="BD402" s="22"/>
      <c r="BF402" s="10"/>
      <c r="BG402" s="22"/>
      <c r="BI402" s="10"/>
      <c r="BJ402" s="22"/>
      <c r="BL402" s="10"/>
      <c r="BM402" s="22"/>
      <c r="BO402" s="10"/>
      <c r="BP402" s="22"/>
      <c r="BR402" s="10"/>
      <c r="BS402" s="22"/>
      <c r="BU402" s="10"/>
      <c r="BV402" s="22"/>
      <c r="BX402" s="10"/>
      <c r="BY402" s="22"/>
      <c r="CA402" s="10"/>
      <c r="CB402" s="22"/>
      <c r="CD402" s="10"/>
      <c r="CE402" s="22"/>
      <c r="CG402" s="10"/>
      <c r="CH402" s="22"/>
      <c r="CJ402" s="10"/>
      <c r="CK402" s="22"/>
      <c r="CM402" s="10"/>
    </row>
    <row r="403" spans="1:91" ht="18" customHeight="1">
      <c r="B403" s="45" t="s">
        <v>326</v>
      </c>
      <c r="C403" s="46"/>
      <c r="D403" s="46"/>
      <c r="E403" s="46"/>
      <c r="F403" s="46"/>
      <c r="G403" s="46"/>
      <c r="H403" s="22"/>
      <c r="J403" s="44">
        <f t="shared" ref="J403" si="317">SUM(J397:J399)</f>
        <v>48.8</v>
      </c>
      <c r="K403" s="22"/>
      <c r="M403" s="44">
        <f t="shared" ref="M403" si="318">SUM(M397:M399)</f>
        <v>282</v>
      </c>
      <c r="N403" s="22"/>
      <c r="P403" s="44">
        <f t="shared" ref="P403" si="319">SUM(P397:P399)</f>
        <v>287.70000000000005</v>
      </c>
      <c r="Q403" s="22"/>
      <c r="S403" s="44">
        <f t="shared" ref="S403" si="320">SUM(S397:S399)</f>
        <v>278.70000000000005</v>
      </c>
      <c r="T403" s="22"/>
      <c r="V403" s="44">
        <f t="shared" ref="V403" si="321">SUM(V397:V399)</f>
        <v>270.7</v>
      </c>
      <c r="W403" s="22"/>
      <c r="Y403" s="44">
        <f t="shared" ref="Y403" si="322">SUM(Y397:Y399)</f>
        <v>273.5</v>
      </c>
      <c r="Z403" s="22"/>
      <c r="AB403" s="44">
        <f t="shared" ref="AB403" si="323">SUM(AB397:AB399)</f>
        <v>30.540745882501419</v>
      </c>
      <c r="AC403" s="22"/>
      <c r="AE403" s="44">
        <f t="shared" ref="AE403" si="324">SUM(AE397:AE399)</f>
        <v>12.663367347317548</v>
      </c>
      <c r="AF403" s="22"/>
      <c r="AH403" s="44">
        <f t="shared" ref="AH403" si="325">SUM(AH397:AH399)</f>
        <v>67.385421252491653</v>
      </c>
      <c r="AI403" s="22"/>
      <c r="AK403" s="44">
        <f t="shared" ref="AK403" si="326">SUM(AK397:AK399)</f>
        <v>1444.2104655176893</v>
      </c>
      <c r="AL403" s="22"/>
      <c r="AN403" s="44">
        <f t="shared" ref="AN403" si="327">SUM(AN397:AN399)</f>
        <v>1830.9</v>
      </c>
      <c r="AO403" s="22"/>
      <c r="AQ403" s="44">
        <f t="shared" ref="AQ403" si="328">SUM(AQ397:AQ399)</f>
        <v>1708.3</v>
      </c>
      <c r="AR403" s="22"/>
      <c r="AT403" s="44">
        <f>SUM(AT397:AT399)</f>
        <v>1574.1063050208966</v>
      </c>
      <c r="AU403" s="22"/>
      <c r="AW403" s="44">
        <v>48.8</v>
      </c>
      <c r="AX403" s="22"/>
      <c r="AZ403" s="44">
        <v>282</v>
      </c>
      <c r="BA403" s="22"/>
      <c r="BC403" s="44">
        <v>287.70000000000005</v>
      </c>
      <c r="BD403" s="22"/>
      <c r="BF403" s="44">
        <v>278.70000000000005</v>
      </c>
      <c r="BG403" s="22"/>
      <c r="BI403" s="44">
        <v>270.7</v>
      </c>
      <c r="BJ403" s="22"/>
      <c r="BL403" s="44">
        <v>273.5</v>
      </c>
      <c r="BM403" s="22"/>
      <c r="BO403" s="44">
        <v>30.540745882501419</v>
      </c>
      <c r="BP403" s="22"/>
      <c r="BR403" s="44">
        <v>12.663367347317548</v>
      </c>
      <c r="BS403" s="22"/>
      <c r="BU403" s="44">
        <v>67.385421252491653</v>
      </c>
      <c r="BV403" s="22"/>
      <c r="BX403" s="44">
        <v>1444.2104655176893</v>
      </c>
      <c r="BY403" s="22"/>
      <c r="CA403" s="44">
        <v>1830.9</v>
      </c>
      <c r="CB403" s="22"/>
      <c r="CD403" s="44">
        <v>1708.3</v>
      </c>
      <c r="CE403" s="22"/>
      <c r="CG403" s="44">
        <v>1591.2860000000001</v>
      </c>
      <c r="CH403" s="22"/>
      <c r="CJ403" s="44">
        <v>1796.6836733675862</v>
      </c>
      <c r="CK403" s="22"/>
      <c r="CM403" s="44">
        <v>1812.2284619677594</v>
      </c>
    </row>
    <row r="404" spans="1:91" ht="18" customHeight="1">
      <c r="B404" s="14"/>
      <c r="C404" s="3"/>
      <c r="D404" s="3"/>
      <c r="E404" s="3"/>
      <c r="F404" s="3"/>
      <c r="G404" s="13"/>
      <c r="H404" s="23"/>
      <c r="I404" s="3"/>
      <c r="J404" s="13"/>
      <c r="K404" s="23"/>
      <c r="L404" s="3"/>
      <c r="M404" s="13"/>
      <c r="N404" s="23"/>
      <c r="O404" s="3"/>
      <c r="P404" s="13"/>
      <c r="Q404" s="23"/>
      <c r="R404" s="3"/>
      <c r="S404" s="13"/>
      <c r="T404" s="23"/>
      <c r="U404" s="3"/>
      <c r="V404" s="13"/>
      <c r="W404" s="23"/>
      <c r="X404" s="3"/>
      <c r="Y404" s="13"/>
      <c r="Z404" s="23"/>
      <c r="AA404" s="3"/>
      <c r="AB404" s="13"/>
      <c r="AC404" s="23"/>
      <c r="AD404" s="3"/>
      <c r="AE404" s="13"/>
      <c r="AF404" s="23"/>
      <c r="AG404" s="3"/>
      <c r="AH404" s="13"/>
      <c r="AI404" s="23"/>
      <c r="AJ404" s="3"/>
      <c r="AK404" s="13"/>
      <c r="AL404" s="23"/>
      <c r="AM404" s="3"/>
      <c r="AN404" s="13"/>
      <c r="AO404" s="23"/>
      <c r="AP404" s="3"/>
      <c r="AQ404" s="13"/>
      <c r="AR404" s="23"/>
      <c r="AS404" s="3"/>
      <c r="AT404" s="13"/>
      <c r="AU404" s="23"/>
      <c r="AV404" s="3"/>
      <c r="AW404" s="13"/>
      <c r="AX404" s="23"/>
      <c r="AY404" s="3"/>
      <c r="AZ404" s="13"/>
      <c r="BA404" s="23"/>
      <c r="BB404" s="3"/>
      <c r="BC404" s="13"/>
      <c r="BD404" s="23"/>
      <c r="BE404" s="3"/>
      <c r="BF404" s="13"/>
      <c r="BG404" s="23"/>
      <c r="BH404" s="3"/>
      <c r="BI404" s="13"/>
      <c r="BJ404" s="23"/>
      <c r="BK404" s="3"/>
      <c r="BL404" s="13"/>
      <c r="BM404" s="23"/>
      <c r="BN404" s="3"/>
      <c r="BO404" s="13"/>
      <c r="BP404" s="23"/>
      <c r="BQ404" s="3"/>
      <c r="BR404" s="13"/>
      <c r="BS404" s="23"/>
      <c r="BT404" s="3"/>
      <c r="BU404" s="13"/>
      <c r="BV404" s="23"/>
      <c r="BW404" s="3"/>
      <c r="BX404" s="13"/>
      <c r="BY404" s="23"/>
      <c r="BZ404" s="3"/>
      <c r="CA404" s="13"/>
      <c r="CB404" s="23"/>
      <c r="CC404" s="3"/>
      <c r="CD404" s="13"/>
      <c r="CE404" s="23"/>
      <c r="CF404" s="3"/>
      <c r="CG404" s="13"/>
      <c r="CH404" s="23"/>
      <c r="CI404" s="3"/>
      <c r="CJ404" s="13"/>
      <c r="CK404" s="23"/>
      <c r="CL404" s="3"/>
      <c r="CM404" s="13"/>
    </row>
    <row r="405" spans="1:91" ht="28.35" customHeight="1">
      <c r="A405" s="11"/>
      <c r="B405" s="34" t="s">
        <v>327</v>
      </c>
      <c r="H405" s="22"/>
      <c r="J405" s="6">
        <v>267269.9475338331</v>
      </c>
      <c r="K405" s="22"/>
      <c r="M405" s="6">
        <v>265453.52410221373</v>
      </c>
      <c r="N405" s="22"/>
      <c r="P405" s="6">
        <v>258798.63156111172</v>
      </c>
      <c r="Q405" s="22"/>
      <c r="S405" s="6">
        <v>250764.89514755533</v>
      </c>
      <c r="T405" s="22"/>
      <c r="V405" s="6">
        <v>248996.77456522413</v>
      </c>
      <c r="W405" s="22"/>
      <c r="Y405" s="6">
        <v>258110.5695975959</v>
      </c>
      <c r="Z405" s="22"/>
      <c r="AB405" s="6">
        <v>272481.82124340761</v>
      </c>
      <c r="AC405" s="22"/>
      <c r="AE405" s="6">
        <v>281510.92261081358</v>
      </c>
      <c r="AF405" s="22"/>
      <c r="AH405" s="6">
        <v>292799.79647125804</v>
      </c>
      <c r="AI405" s="22"/>
      <c r="AK405" s="6">
        <v>263797.34420039173</v>
      </c>
      <c r="AL405" s="22"/>
      <c r="AN405" s="6">
        <v>297426.05870200053</v>
      </c>
      <c r="AO405" s="22"/>
      <c r="AQ405" s="6">
        <v>314103.88498619979</v>
      </c>
      <c r="AR405" s="22"/>
      <c r="AT405" s="6">
        <v>342171.71706820751</v>
      </c>
      <c r="AU405" s="22"/>
      <c r="AW405" s="6">
        <v>269396.75673763611</v>
      </c>
      <c r="AX405" s="22"/>
      <c r="AZ405" s="6">
        <v>268354.55329374108</v>
      </c>
      <c r="BA405" s="22"/>
      <c r="BC405" s="6">
        <v>262912.01186949969</v>
      </c>
      <c r="BD405" s="22"/>
      <c r="BF405" s="6">
        <v>253907.96414863889</v>
      </c>
      <c r="BG405" s="22"/>
      <c r="BI405" s="6">
        <v>249604.90817449824</v>
      </c>
      <c r="BJ405" s="22"/>
      <c r="BL405" s="6">
        <v>257788.33031692923</v>
      </c>
      <c r="BM405" s="22"/>
      <c r="BO405" s="6">
        <v>273950.70947109745</v>
      </c>
      <c r="BP405" s="22"/>
      <c r="BR405" s="6">
        <v>282795.64260033693</v>
      </c>
      <c r="BS405" s="22"/>
      <c r="BU405" s="6">
        <v>296380.62337875192</v>
      </c>
      <c r="BV405" s="22"/>
      <c r="BX405" s="6">
        <v>262508.07011112804</v>
      </c>
      <c r="BY405" s="22"/>
      <c r="CA405" s="6">
        <v>300029.32136223931</v>
      </c>
      <c r="CB405" s="22"/>
      <c r="CD405" s="6">
        <v>313916.38105524785</v>
      </c>
      <c r="CE405" s="22"/>
      <c r="CG405" s="6">
        <v>336045.81354604941</v>
      </c>
      <c r="CH405" s="22"/>
      <c r="CJ405" s="6">
        <v>331697.93432291714</v>
      </c>
      <c r="CK405" s="22"/>
      <c r="CM405" s="6">
        <v>328683.52116948518</v>
      </c>
    </row>
    <row r="406" spans="1:91" ht="18" customHeight="1">
      <c r="B406" s="51" t="s">
        <v>328</v>
      </c>
      <c r="C406" s="30"/>
      <c r="D406" s="30"/>
      <c r="E406" s="30" t="s">
        <v>11</v>
      </c>
      <c r="F406" s="30"/>
      <c r="G406" s="30"/>
      <c r="H406" s="22"/>
      <c r="J406" s="54">
        <v>50681.7090921907</v>
      </c>
      <c r="K406" s="22"/>
      <c r="M406" s="54">
        <v>53399.161556854742</v>
      </c>
      <c r="N406" s="22"/>
      <c r="P406" s="54">
        <v>56396.829951495987</v>
      </c>
      <c r="Q406" s="22"/>
      <c r="S406" s="54">
        <v>57749.56370614982</v>
      </c>
      <c r="T406" s="22"/>
      <c r="V406" s="54">
        <v>58232.790556182306</v>
      </c>
      <c r="W406" s="22"/>
      <c r="Y406" s="54">
        <v>59999.957593988664</v>
      </c>
      <c r="Z406" s="22"/>
      <c r="AB406" s="54">
        <v>64354.541560198595</v>
      </c>
      <c r="AC406" s="22"/>
      <c r="AE406" s="54">
        <v>66851.111338733084</v>
      </c>
      <c r="AF406" s="22"/>
      <c r="AH406" s="54">
        <v>71242.54218622543</v>
      </c>
      <c r="AI406" s="22"/>
      <c r="AK406" s="54">
        <v>73382.544061065259</v>
      </c>
      <c r="AL406" s="22"/>
      <c r="AN406" s="54">
        <v>89072.183518050966</v>
      </c>
      <c r="AO406" s="22"/>
      <c r="AQ406" s="54">
        <v>99936.892331645213</v>
      </c>
      <c r="AR406" s="22"/>
      <c r="AT406" s="54">
        <v>113718.31942139378</v>
      </c>
      <c r="AU406" s="22"/>
      <c r="AW406" s="54">
        <v>49752.679638056426</v>
      </c>
      <c r="AX406" s="22"/>
      <c r="AZ406" s="54">
        <v>53787.791073279972</v>
      </c>
      <c r="BA406" s="22"/>
      <c r="BC406" s="54">
        <v>56232.436087851987</v>
      </c>
      <c r="BD406" s="22"/>
      <c r="BF406" s="54">
        <v>57825.115275080039</v>
      </c>
      <c r="BG406" s="22"/>
      <c r="BI406" s="54">
        <v>57074.768235217678</v>
      </c>
      <c r="BJ406" s="22"/>
      <c r="BL406" s="54">
        <v>57816.204783884583</v>
      </c>
      <c r="BM406" s="22"/>
      <c r="BO406" s="54">
        <v>62823.677095433195</v>
      </c>
      <c r="BP406" s="22"/>
      <c r="BR406" s="54">
        <v>65411.473360731019</v>
      </c>
      <c r="BS406" s="22"/>
      <c r="BU406" s="54">
        <v>70793.452593397393</v>
      </c>
      <c r="BV406" s="22"/>
      <c r="BX406" s="54">
        <v>70904.08730584367</v>
      </c>
      <c r="BY406" s="22"/>
      <c r="CA406" s="54">
        <v>84546.07047609608</v>
      </c>
      <c r="CB406" s="22"/>
      <c r="CD406" s="54">
        <v>95896.377209362443</v>
      </c>
      <c r="CE406" s="22"/>
      <c r="CG406" s="54">
        <v>105274.01033456254</v>
      </c>
      <c r="CH406" s="22"/>
      <c r="CJ406" s="54">
        <v>102208.51468035247</v>
      </c>
      <c r="CK406" s="22"/>
      <c r="CM406" s="54">
        <v>104383.32304566345</v>
      </c>
    </row>
    <row r="407" spans="1:91" ht="18" customHeight="1">
      <c r="B407" s="53" t="s">
        <v>329</v>
      </c>
      <c r="C407" s="49"/>
      <c r="D407" s="49"/>
      <c r="E407" s="49" t="s">
        <v>13</v>
      </c>
      <c r="F407" s="49"/>
      <c r="G407" s="49"/>
      <c r="H407" s="22"/>
      <c r="J407" s="55">
        <v>71125.826323086658</v>
      </c>
      <c r="K407" s="22"/>
      <c r="M407" s="55">
        <v>64903.293658050061</v>
      </c>
      <c r="N407" s="22"/>
      <c r="P407" s="55">
        <v>61840.293844180305</v>
      </c>
      <c r="Q407" s="22"/>
      <c r="S407" s="55">
        <v>60728.806711858124</v>
      </c>
      <c r="T407" s="22"/>
      <c r="V407" s="55">
        <v>65596.060870916481</v>
      </c>
      <c r="W407" s="22"/>
      <c r="Y407" s="55">
        <v>72434.781589134058</v>
      </c>
      <c r="Z407" s="22"/>
      <c r="AB407" s="55">
        <v>75750.787796112694</v>
      </c>
      <c r="AC407" s="22"/>
      <c r="AE407" s="55">
        <v>76596.420839675629</v>
      </c>
      <c r="AF407" s="22"/>
      <c r="AH407" s="55">
        <v>77556.25851714077</v>
      </c>
      <c r="AI407" s="22"/>
      <c r="AK407" s="55">
        <v>59169.742940851946</v>
      </c>
      <c r="AL407" s="22"/>
      <c r="AN407" s="55">
        <v>58226.26706826489</v>
      </c>
      <c r="AO407" s="22"/>
      <c r="AQ407" s="55">
        <v>52943.513862842578</v>
      </c>
      <c r="AR407" s="22"/>
      <c r="AT407" s="55">
        <v>60002.846832731084</v>
      </c>
      <c r="AU407" s="22"/>
      <c r="AW407" s="55">
        <v>72764.268647562261</v>
      </c>
      <c r="AX407" s="22"/>
      <c r="AZ407" s="55">
        <v>66359.839585195557</v>
      </c>
      <c r="BA407" s="22"/>
      <c r="BC407" s="55">
        <v>64122.448400619687</v>
      </c>
      <c r="BD407" s="22"/>
      <c r="BF407" s="55">
        <v>63421.29504703181</v>
      </c>
      <c r="BG407" s="22"/>
      <c r="BI407" s="55">
        <v>68277.790644659981</v>
      </c>
      <c r="BJ407" s="22"/>
      <c r="BL407" s="55">
        <v>75553.813989153117</v>
      </c>
      <c r="BM407" s="22"/>
      <c r="BO407" s="55">
        <v>80012.428900682266</v>
      </c>
      <c r="BP407" s="22"/>
      <c r="BR407" s="55">
        <v>80351.433971192397</v>
      </c>
      <c r="BS407" s="22"/>
      <c r="BU407" s="55">
        <v>81531.871876771489</v>
      </c>
      <c r="BV407" s="22"/>
      <c r="BX407" s="55">
        <v>61106.573224519758</v>
      </c>
      <c r="BY407" s="22"/>
      <c r="CA407" s="55">
        <v>68347.837363566796</v>
      </c>
      <c r="CB407" s="22"/>
      <c r="CD407" s="55">
        <v>62415.153912485512</v>
      </c>
      <c r="CE407" s="22"/>
      <c r="CG407" s="55">
        <v>68171.13980763327</v>
      </c>
      <c r="CH407" s="22"/>
      <c r="CJ407" s="55">
        <v>71115.813839032955</v>
      </c>
      <c r="CK407" s="22"/>
      <c r="CM407" s="55">
        <v>68227.463409443357</v>
      </c>
    </row>
    <row r="408" spans="1:91" ht="18" customHeight="1">
      <c r="B408" s="52" t="s">
        <v>330</v>
      </c>
      <c r="C408" s="56"/>
      <c r="D408" s="56"/>
      <c r="E408" s="56" t="s">
        <v>12</v>
      </c>
      <c r="F408" s="56"/>
      <c r="G408" s="56"/>
      <c r="H408" s="23"/>
      <c r="I408" s="3"/>
      <c r="J408" s="57">
        <v>145462.41211855577</v>
      </c>
      <c r="K408" s="23"/>
      <c r="L408" s="3"/>
      <c r="M408" s="57">
        <v>147151.06888730894</v>
      </c>
      <c r="N408" s="23"/>
      <c r="O408" s="3"/>
      <c r="P408" s="57">
        <v>140561.50776543544</v>
      </c>
      <c r="Q408" s="23"/>
      <c r="R408" s="3"/>
      <c r="S408" s="57">
        <v>132286.52472954738</v>
      </c>
      <c r="T408" s="23"/>
      <c r="U408" s="3"/>
      <c r="V408" s="57">
        <v>125167.92313812535</v>
      </c>
      <c r="W408" s="23"/>
      <c r="X408" s="3"/>
      <c r="Y408" s="57">
        <v>125675.83041447317</v>
      </c>
      <c r="Z408" s="23"/>
      <c r="AA408" s="3"/>
      <c r="AB408" s="57">
        <v>132376.49188709632</v>
      </c>
      <c r="AC408" s="23"/>
      <c r="AD408" s="3"/>
      <c r="AE408" s="57">
        <v>138063.39043240488</v>
      </c>
      <c r="AF408" s="23"/>
      <c r="AG408" s="3"/>
      <c r="AH408" s="57">
        <v>144000.99576789181</v>
      </c>
      <c r="AI408" s="23"/>
      <c r="AJ408" s="3"/>
      <c r="AK408" s="57">
        <v>131245.05719847453</v>
      </c>
      <c r="AL408" s="23"/>
      <c r="AM408" s="3"/>
      <c r="AN408" s="57">
        <v>150127.60811568471</v>
      </c>
      <c r="AO408" s="23"/>
      <c r="AP408" s="3"/>
      <c r="AQ408" s="57">
        <v>161223.47879171203</v>
      </c>
      <c r="AR408" s="23"/>
      <c r="AS408" s="3"/>
      <c r="AT408" s="57">
        <v>168450.55081408264</v>
      </c>
      <c r="AU408" s="23"/>
      <c r="AV408" s="3"/>
      <c r="AW408" s="57">
        <v>146879.80845201743</v>
      </c>
      <c r="AX408" s="23"/>
      <c r="AY408" s="3"/>
      <c r="AZ408" s="57">
        <v>148206.92263526551</v>
      </c>
      <c r="BA408" s="23"/>
      <c r="BB408" s="3"/>
      <c r="BC408" s="57">
        <v>142557.12738102803</v>
      </c>
      <c r="BD408" s="23"/>
      <c r="BE408" s="3"/>
      <c r="BF408" s="57">
        <v>132661.55382652703</v>
      </c>
      <c r="BG408" s="23"/>
      <c r="BH408" s="3"/>
      <c r="BI408" s="57">
        <v>124252.3492946206</v>
      </c>
      <c r="BJ408" s="23"/>
      <c r="BK408" s="3"/>
      <c r="BL408" s="57">
        <v>124418.31154389153</v>
      </c>
      <c r="BM408" s="23"/>
      <c r="BN408" s="3"/>
      <c r="BO408" s="57">
        <v>131114.60347498197</v>
      </c>
      <c r="BP408" s="23"/>
      <c r="BQ408" s="3"/>
      <c r="BR408" s="57">
        <v>137032.73526841347</v>
      </c>
      <c r="BS408" s="23"/>
      <c r="BT408" s="3"/>
      <c r="BU408" s="57">
        <v>144055.29890858306</v>
      </c>
      <c r="BV408" s="23"/>
      <c r="BW408" s="3"/>
      <c r="BX408" s="57">
        <v>130497.40958076456</v>
      </c>
      <c r="BY408" s="23"/>
      <c r="BZ408" s="3"/>
      <c r="CA408" s="57">
        <v>147135.41352257648</v>
      </c>
      <c r="CB408" s="23"/>
      <c r="CC408" s="3"/>
      <c r="CD408" s="57">
        <v>155604.84993339988</v>
      </c>
      <c r="CE408" s="23"/>
      <c r="CF408" s="3"/>
      <c r="CG408" s="57">
        <v>162600.66340385363</v>
      </c>
      <c r="CH408" s="23"/>
      <c r="CI408" s="3"/>
      <c r="CJ408" s="57">
        <v>158373.60580353174</v>
      </c>
      <c r="CK408" s="23"/>
      <c r="CL408" s="3"/>
      <c r="CM408" s="57">
        <v>156072.73471437837</v>
      </c>
    </row>
    <row r="409" spans="1:91" ht="28.35" customHeight="1">
      <c r="A409" s="11"/>
      <c r="B409" s="34" t="s">
        <v>362</v>
      </c>
      <c r="H409" s="22"/>
      <c r="J409" s="6"/>
      <c r="K409" s="22"/>
      <c r="M409" s="6"/>
      <c r="N409" s="22"/>
      <c r="P409" s="6"/>
      <c r="Q409" s="22"/>
      <c r="S409" s="6"/>
      <c r="T409" s="22"/>
      <c r="V409" s="6"/>
      <c r="W409" s="22"/>
      <c r="Y409" s="6"/>
      <c r="Z409" s="22"/>
      <c r="AB409" s="6"/>
      <c r="AC409" s="22"/>
      <c r="AE409" s="6"/>
      <c r="AF409" s="22"/>
      <c r="AH409" s="6"/>
      <c r="AI409" s="22"/>
      <c r="AK409" s="6"/>
      <c r="AL409" s="22"/>
      <c r="AN409" s="6"/>
      <c r="AO409" s="22"/>
      <c r="AQ409" s="6"/>
      <c r="AR409" s="22"/>
      <c r="AT409" s="6"/>
      <c r="AU409" s="22"/>
      <c r="AW409" s="6"/>
      <c r="AX409" s="22"/>
      <c r="AZ409" s="6"/>
      <c r="BA409" s="22"/>
      <c r="BC409" s="6"/>
      <c r="BD409" s="22"/>
      <c r="BF409" s="6"/>
      <c r="BG409" s="22"/>
      <c r="BI409" s="6"/>
      <c r="BJ409" s="22"/>
      <c r="BL409" s="6"/>
      <c r="BM409" s="22"/>
      <c r="BO409" s="6"/>
      <c r="BP409" s="22"/>
      <c r="BR409" s="6"/>
      <c r="BS409" s="22"/>
      <c r="BU409" s="6"/>
      <c r="BV409" s="22"/>
      <c r="BX409" s="6"/>
      <c r="BY409" s="22"/>
      <c r="CA409" s="6"/>
      <c r="CB409" s="22"/>
      <c r="CD409" s="6"/>
      <c r="CE409" s="22"/>
      <c r="CG409" s="6"/>
      <c r="CH409" s="22"/>
      <c r="CJ409" s="6"/>
      <c r="CK409" s="22"/>
      <c r="CM409" s="6"/>
    </row>
    <row r="410" spans="1:91" ht="18" customHeight="1">
      <c r="B410" s="51" t="s">
        <v>363</v>
      </c>
      <c r="C410" s="30"/>
      <c r="D410" s="30"/>
      <c r="E410" s="30"/>
      <c r="F410" s="30"/>
      <c r="G410" s="30"/>
      <c r="H410" s="58"/>
      <c r="I410" s="30"/>
      <c r="J410" s="59"/>
      <c r="K410" s="58"/>
      <c r="L410" s="30"/>
      <c r="M410" s="59"/>
      <c r="N410" s="58"/>
      <c r="O410" s="30"/>
      <c r="P410" s="59"/>
      <c r="Q410" s="58"/>
      <c r="R410" s="30"/>
      <c r="S410" s="59"/>
      <c r="T410" s="58"/>
      <c r="U410" s="30"/>
      <c r="V410" s="59"/>
      <c r="W410" s="58"/>
      <c r="X410" s="30"/>
      <c r="Y410" s="59"/>
      <c r="Z410" s="58"/>
      <c r="AA410" s="30"/>
      <c r="AB410" s="59"/>
      <c r="AC410" s="58"/>
      <c r="AD410" s="30"/>
      <c r="AE410" s="59"/>
      <c r="AF410" s="58"/>
      <c r="AG410" s="30"/>
      <c r="AH410" s="59"/>
      <c r="AI410" s="58"/>
      <c r="AJ410" s="30"/>
      <c r="AK410" s="59"/>
      <c r="AL410" s="58"/>
      <c r="AM410" s="30"/>
      <c r="AN410" s="59"/>
      <c r="AO410" s="58"/>
      <c r="AP410" s="30"/>
      <c r="AQ410" s="59"/>
      <c r="AR410" s="58"/>
      <c r="AS410" s="30"/>
      <c r="AT410" s="59"/>
      <c r="AU410" s="58"/>
      <c r="AV410" s="30"/>
      <c r="AW410" s="59"/>
      <c r="AX410" s="58"/>
      <c r="AY410" s="30"/>
      <c r="AZ410" s="59"/>
      <c r="BA410" s="58"/>
      <c r="BB410" s="30"/>
      <c r="BC410" s="59"/>
      <c r="BD410" s="58"/>
      <c r="BE410" s="30"/>
      <c r="BF410" s="59"/>
      <c r="BG410" s="58"/>
      <c r="BH410" s="30"/>
      <c r="BI410" s="59"/>
      <c r="BJ410" s="58"/>
      <c r="BK410" s="30"/>
      <c r="BL410" s="59"/>
      <c r="BM410" s="58"/>
      <c r="BN410" s="30"/>
      <c r="BO410" s="59"/>
      <c r="BP410" s="58"/>
      <c r="BQ410" s="30"/>
      <c r="BR410" s="59"/>
      <c r="BS410" s="58"/>
      <c r="BT410" s="30"/>
      <c r="BU410" s="59"/>
      <c r="BV410" s="58"/>
      <c r="BW410" s="30"/>
      <c r="BX410" s="59"/>
      <c r="BY410" s="58"/>
      <c r="BZ410" s="30"/>
      <c r="CA410" s="59"/>
      <c r="CB410" s="58"/>
      <c r="CC410" s="30"/>
      <c r="CD410" s="59"/>
      <c r="CE410" s="58"/>
      <c r="CF410" s="30"/>
      <c r="CG410" s="59"/>
      <c r="CH410" s="58"/>
      <c r="CI410" s="30"/>
      <c r="CJ410" s="59"/>
      <c r="CK410" s="58"/>
      <c r="CL410" s="30"/>
      <c r="CM410" s="59"/>
    </row>
    <row r="411" spans="1:91" ht="18" customHeight="1">
      <c r="B411" s="36" t="s">
        <v>331</v>
      </c>
      <c r="C411" s="1" t="s">
        <v>9</v>
      </c>
      <c r="D411" s="1" t="s">
        <v>3</v>
      </c>
      <c r="E411" s="1" t="s">
        <v>11</v>
      </c>
      <c r="H411" s="22"/>
      <c r="J411" s="24">
        <f>SUMIFS(J$13:J$404,$D$13:$D$404,$D411,$E$13:$E$404,$E411)</f>
        <v>16879.728715036439</v>
      </c>
      <c r="K411" s="22"/>
      <c r="M411" s="24">
        <f>SUMIFS(M$13:M$404,$D$13:$D$404,$D411,$E$13:$E$404,$E411)</f>
        <v>17751.366871392998</v>
      </c>
      <c r="N411" s="22"/>
      <c r="P411" s="24">
        <f>SUMIFS(P$13:P$404,$D$13:$D$404,$D411,$E$13:$E$404,$E411)</f>
        <v>18100.288320350119</v>
      </c>
      <c r="Q411" s="22"/>
      <c r="S411" s="24">
        <f>SUMIFS(S$13:S$404,$D$13:$D$404,$D411,$E$13:$E$404,$E411)</f>
        <v>18422.831136075747</v>
      </c>
      <c r="T411" s="22"/>
      <c r="V411" s="24">
        <f>SUMIFS(V$13:V$404,$D$13:$D$404,$D411,$E$13:$E$404,$E411)</f>
        <v>18293.08145098051</v>
      </c>
      <c r="W411" s="22"/>
      <c r="Y411" s="24">
        <f>SUMIFS(Y$13:Y$404,$D$13:$D$404,$D411,$E$13:$E$404,$E411)</f>
        <v>18479.240035616724</v>
      </c>
      <c r="Z411" s="22"/>
      <c r="AB411" s="24">
        <f>SUMIFS(AB$13:AB$404,$D$13:$D$404,$D411,$E$13:$E$404,$E411)</f>
        <v>19497.475752308415</v>
      </c>
      <c r="AC411" s="22"/>
      <c r="AE411" s="24">
        <f>SUMIFS(AE$13:AE$404,$D$13:$D$404,$D411,$E$13:$E$404,$E411)</f>
        <v>20649.02885291844</v>
      </c>
      <c r="AF411" s="22"/>
      <c r="AH411" s="24">
        <f>SUMIFS(AH$13:AH$404,$D$13:$D$404,$D411,$E$13:$E$404,$E411)</f>
        <v>20749.373863669633</v>
      </c>
      <c r="AI411" s="22"/>
      <c r="AK411" s="24">
        <f>SUMIFS(AK$13:AK$404,$D$13:$D$404,$D411,$E$13:$E$404,$E411)</f>
        <v>19295.212510468187</v>
      </c>
      <c r="AL411" s="22"/>
      <c r="AN411" s="24">
        <f>SUMIFS(AN$13:AN$404,$D$13:$D$404,$D411,$E$13:$E$404,$E411)</f>
        <v>22072.898219216971</v>
      </c>
      <c r="AO411" s="22"/>
      <c r="AQ411" s="24">
        <f>SUMIFS(AQ$13:AQ$404,$D$13:$D$404,$D411,$E$13:$E$404,$E411)</f>
        <v>23713.801779210706</v>
      </c>
      <c r="AR411" s="22"/>
      <c r="AT411" s="24">
        <f>SUMIFS(AT$13:AT$404,$D$13:$D$404,$D411,$E$13:$E$404,$E411)</f>
        <v>26042.004993053491</v>
      </c>
      <c r="AU411" s="22"/>
      <c r="AW411" s="24">
        <f>SUMIFS(AW$13:AW$404,$D$13:$D$404,$D411,$E$13:$E$404,$E411)</f>
        <v>16594.198037370672</v>
      </c>
      <c r="AX411" s="22"/>
      <c r="AZ411" s="24">
        <f>SUMIFS(AZ$13:AZ$404,$D$13:$D$404,$D411,$E$13:$E$404,$E411)</f>
        <v>17561.375322218155</v>
      </c>
      <c r="BA411" s="22"/>
      <c r="BC411" s="24">
        <f>SUMIFS(BC$13:BC$404,$D$13:$D$404,$D411,$E$13:$E$404,$E411)</f>
        <v>17729.001352749743</v>
      </c>
      <c r="BD411" s="22"/>
      <c r="BF411" s="24">
        <f>SUMIFS(BF$13:BF$404,$D$13:$D$404,$D411,$E$13:$E$404,$E411)</f>
        <v>18060.162306467813</v>
      </c>
      <c r="BG411" s="22"/>
      <c r="BI411" s="24">
        <f>SUMIFS(BI$13:BI$404,$D$13:$D$404,$D411,$E$13:$E$404,$E411)</f>
        <v>17985.135360793003</v>
      </c>
      <c r="BJ411" s="22"/>
      <c r="BL411" s="24">
        <f>SUMIFS(BL$13:BL$404,$D$13:$D$404,$D411,$E$13:$E$404,$E411)</f>
        <v>18301.911490731323</v>
      </c>
      <c r="BM411" s="22"/>
      <c r="BO411" s="24">
        <f>SUMIFS(BO$13:BO$404,$D$13:$D$404,$D411,$E$13:$E$404,$E411)</f>
        <v>19391.320967195046</v>
      </c>
      <c r="BP411" s="22"/>
      <c r="BR411" s="24">
        <f>SUMIFS(BR$13:BR$404,$D$13:$D$404,$D411,$E$13:$E$404,$E411)</f>
        <v>20254.57715159046</v>
      </c>
      <c r="BS411" s="22"/>
      <c r="BU411" s="24">
        <f>SUMIFS(BU$13:BU$404,$D$13:$D$404,$D411,$E$13:$E$404,$E411)</f>
        <v>20221.418853505649</v>
      </c>
      <c r="BV411" s="22"/>
      <c r="BX411" s="24">
        <f>SUMIFS(BX$13:BX$404,$D$13:$D$404,$D411,$E$13:$E$404,$E411)</f>
        <v>18836.060324966678</v>
      </c>
      <c r="BY411" s="22"/>
      <c r="CA411" s="24">
        <f>SUMIFS(CA$13:CA$404,$D$13:$D$404,$D411,$E$13:$E$404,$E411)</f>
        <v>22280.767510392132</v>
      </c>
      <c r="CB411" s="22"/>
      <c r="CD411" s="24">
        <f>SUMIFS(CD$13:CD$404,$D$13:$D$404,$D411,$E$13:$E$404,$E411)</f>
        <v>23634.363206779406</v>
      </c>
      <c r="CE411" s="22"/>
      <c r="CG411" s="24">
        <f>SUMIFS(CG$13:CG$404,$D$13:$D$404,$D411,$E$13:$E$404,$E411)</f>
        <v>23900.196018831255</v>
      </c>
      <c r="CH411" s="22"/>
      <c r="CJ411" s="24">
        <f>SUMIFS(CJ$13:CJ$404,$D$13:$D$404,$D411,$E$13:$E$404,$E411)</f>
        <v>21297.295050139837</v>
      </c>
      <c r="CK411" s="22"/>
      <c r="CM411" s="24">
        <f>SUMIFS(CM$13:CM$404,$D$13:$D$404,$D411,$E$13:$E$404,$E411)</f>
        <v>20488.321047538815</v>
      </c>
    </row>
    <row r="412" spans="1:91" ht="18" customHeight="1">
      <c r="B412" s="36" t="s">
        <v>332</v>
      </c>
      <c r="C412" s="1" t="s">
        <v>9</v>
      </c>
      <c r="D412" s="1" t="s">
        <v>4</v>
      </c>
      <c r="E412" s="1" t="s">
        <v>11</v>
      </c>
      <c r="H412" s="22"/>
      <c r="J412" s="24">
        <f>SUMIFS(J$13:J$404,$D$13:$D$404,$D412,$E$13:$E$404,$E412)</f>
        <v>12367.678924205269</v>
      </c>
      <c r="K412" s="22"/>
      <c r="M412" s="24">
        <f>SUMIFS(M$13:M$404,$D$13:$D$404,$D412,$E$13:$E$404,$E412)</f>
        <v>12388.526454647792</v>
      </c>
      <c r="N412" s="22"/>
      <c r="P412" s="24">
        <f>SUMIFS(P$13:P$404,$D$13:$D$404,$D412,$E$13:$E$404,$E412)</f>
        <v>12928.98781066073</v>
      </c>
      <c r="Q412" s="22"/>
      <c r="S412" s="24">
        <f>SUMIFS(S$13:S$404,$D$13:$D$404,$D412,$E$13:$E$404,$E412)</f>
        <v>13898.134807386137</v>
      </c>
      <c r="T412" s="22"/>
      <c r="V412" s="24">
        <f>SUMIFS(V$13:V$404,$D$13:$D$404,$D412,$E$13:$E$404,$E412)</f>
        <v>14624.162119022723</v>
      </c>
      <c r="W412" s="22"/>
      <c r="Y412" s="24">
        <f>SUMIFS(Y$13:Y$404,$D$13:$D$404,$D412,$E$13:$E$404,$E412)</f>
        <v>15722.224956522563</v>
      </c>
      <c r="Z412" s="22"/>
      <c r="AB412" s="24">
        <f>SUMIFS(AB$13:AB$404,$D$13:$D$404,$D412,$E$13:$E$404,$E412)</f>
        <v>16922.320234350409</v>
      </c>
      <c r="AC412" s="22"/>
      <c r="AE412" s="24">
        <f>SUMIFS(AE$13:AE$404,$D$13:$D$404,$D412,$E$13:$E$404,$E412)</f>
        <v>17443.229058904759</v>
      </c>
      <c r="AF412" s="22"/>
      <c r="AH412" s="24">
        <f>SUMIFS(AH$13:AH$404,$D$13:$D$404,$D412,$E$13:$E$404,$E412)</f>
        <v>18117.57387509153</v>
      </c>
      <c r="AI412" s="22"/>
      <c r="AK412" s="24">
        <f>SUMIFS(AK$13:AK$404,$D$13:$D$404,$D412,$E$13:$E$404,$E412)</f>
        <v>16493.261631390233</v>
      </c>
      <c r="AL412" s="22"/>
      <c r="AN412" s="24">
        <f>SUMIFS(AN$13:AN$404,$D$13:$D$404,$D412,$E$13:$E$404,$E412)</f>
        <v>19972.202478893032</v>
      </c>
      <c r="AO412" s="22"/>
      <c r="AQ412" s="24">
        <f>SUMIFS(AQ$13:AQ$404,$D$13:$D$404,$D412,$E$13:$E$404,$E412)</f>
        <v>22132.479524558636</v>
      </c>
      <c r="AR412" s="22"/>
      <c r="AT412" s="24">
        <f>SUMIFS(AT$13:AT$404,$D$13:$D$404,$D412,$E$13:$E$404,$E412)</f>
        <v>24011.473480688441</v>
      </c>
      <c r="AU412" s="22"/>
      <c r="AW412" s="24">
        <f>SUMIFS(AW$13:AW$404,$D$13:$D$404,$D412,$E$13:$E$404,$E412)</f>
        <v>10995.690640186804</v>
      </c>
      <c r="AX412" s="22"/>
      <c r="AZ412" s="24">
        <f>SUMIFS(AZ$13:AZ$404,$D$13:$D$404,$D412,$E$13:$E$404,$E412)</f>
        <v>10925.445809043462</v>
      </c>
      <c r="BA412" s="22"/>
      <c r="BC412" s="24">
        <f>SUMIFS(BC$13:BC$404,$D$13:$D$404,$D412,$E$13:$E$404,$E412)</f>
        <v>11547.589165620671</v>
      </c>
      <c r="BD412" s="22"/>
      <c r="BF412" s="24">
        <f>SUMIFS(BF$13:BF$404,$D$13:$D$404,$D412,$E$13:$E$404,$E412)</f>
        <v>12423.702079459439</v>
      </c>
      <c r="BG412" s="22"/>
      <c r="BI412" s="24">
        <f>SUMIFS(BI$13:BI$404,$D$13:$D$404,$D412,$E$13:$E$404,$E412)</f>
        <v>12811.661388701319</v>
      </c>
      <c r="BJ412" s="22"/>
      <c r="BL412" s="24">
        <f>SUMIFS(BL$13:BL$404,$D$13:$D$404,$D412,$E$13:$E$404,$E412)</f>
        <v>13509.043067027751</v>
      </c>
      <c r="BM412" s="22"/>
      <c r="BO412" s="24">
        <f>SUMIFS(BO$13:BO$404,$D$13:$D$404,$D412,$E$13:$E$404,$E412)</f>
        <v>15226.860352758187</v>
      </c>
      <c r="BP412" s="22"/>
      <c r="BR412" s="24">
        <f>SUMIFS(BR$13:BR$404,$D$13:$D$404,$D412,$E$13:$E$404,$E412)</f>
        <v>16368.08610193186</v>
      </c>
      <c r="BS412" s="22"/>
      <c r="BU412" s="24">
        <f>SUMIFS(BU$13:BU$404,$D$13:$D$404,$D412,$E$13:$E$404,$E412)</f>
        <v>18107.598223227906</v>
      </c>
      <c r="BV412" s="22"/>
      <c r="BX412" s="24">
        <f>SUMIFS(BX$13:BX$404,$D$13:$D$404,$D412,$E$13:$E$404,$E412)</f>
        <v>16267.136753188675</v>
      </c>
      <c r="BY412" s="22"/>
      <c r="CA412" s="24">
        <f>SUMIFS(CA$13:CA$404,$D$13:$D$404,$D412,$E$13:$E$404,$E412)</f>
        <v>19629.120008567992</v>
      </c>
      <c r="CB412" s="22"/>
      <c r="CD412" s="24">
        <f>SUMIFS(CD$13:CD$404,$D$13:$D$404,$D412,$E$13:$E$404,$E412)</f>
        <v>23125.851055905834</v>
      </c>
      <c r="CE412" s="22"/>
      <c r="CG412" s="24">
        <f>SUMIFS(CG$13:CG$404,$D$13:$D$404,$D412,$E$13:$E$404,$E412)</f>
        <v>22874.930689011282</v>
      </c>
      <c r="CH412" s="22"/>
      <c r="CJ412" s="24">
        <f>SUMIFS(CJ$13:CJ$404,$D$13:$D$404,$D412,$E$13:$E$404,$E412)</f>
        <v>20522.475644348284</v>
      </c>
      <c r="CK412" s="22"/>
      <c r="CM412" s="24">
        <f>SUMIFS(CM$13:CM$404,$D$13:$D$404,$D412,$E$13:$E$404,$E412)</f>
        <v>20841.540736859093</v>
      </c>
    </row>
    <row r="413" spans="1:91" ht="18" customHeight="1">
      <c r="B413" s="36" t="s">
        <v>333</v>
      </c>
      <c r="C413" s="1" t="s">
        <v>9</v>
      </c>
      <c r="D413" s="1" t="s">
        <v>5</v>
      </c>
      <c r="E413" s="1" t="s">
        <v>11</v>
      </c>
      <c r="H413" s="22"/>
      <c r="J413" s="24">
        <f>SUMIFS(J$13:J$404,$D$13:$D$404,$D413,$E$13:$E$404,$E413)</f>
        <v>231.55718349262031</v>
      </c>
      <c r="K413" s="22"/>
      <c r="M413" s="24">
        <f>SUMIFS(M$13:M$404,$D$13:$D$404,$D413,$E$13:$E$404,$E413)</f>
        <v>507.56345143175707</v>
      </c>
      <c r="N413" s="22"/>
      <c r="P413" s="24">
        <f>SUMIFS(P$13:P$404,$D$13:$D$404,$D413,$E$13:$E$404,$E413)</f>
        <v>626.02592186941195</v>
      </c>
      <c r="Q413" s="22"/>
      <c r="S413" s="24">
        <f>SUMIFS(S$13:S$404,$D$13:$D$404,$D413,$E$13:$E$404,$E413)</f>
        <v>786.70523252008275</v>
      </c>
      <c r="T413" s="22"/>
      <c r="V413" s="24">
        <f>SUMIFS(V$13:V$404,$D$13:$D$404,$D413,$E$13:$E$404,$E413)</f>
        <v>1141.0477299255188</v>
      </c>
      <c r="W413" s="22"/>
      <c r="Y413" s="24">
        <f>SUMIFS(Y$13:Y$404,$D$13:$D$404,$D413,$E$13:$E$404,$E413)</f>
        <v>1594.2559422700424</v>
      </c>
      <c r="Z413" s="22"/>
      <c r="AB413" s="24">
        <f>SUMIFS(AB$13:AB$404,$D$13:$D$404,$D413,$E$13:$E$404,$E413)</f>
        <v>2029.7258734552206</v>
      </c>
      <c r="AC413" s="22"/>
      <c r="AE413" s="24">
        <f>SUMIFS(AE$13:AE$404,$D$13:$D$404,$D413,$E$13:$E$404,$E413)</f>
        <v>2530.8373526521191</v>
      </c>
      <c r="AF413" s="22"/>
      <c r="AH413" s="24">
        <f>SUMIFS(AH$13:AH$404,$D$13:$D$404,$D413,$E$13:$E$404,$E413)</f>
        <v>3555.7055869028691</v>
      </c>
      <c r="AI413" s="22"/>
      <c r="AK413" s="24">
        <f>SUMIFS(AK$13:AK$404,$D$13:$D$404,$D413,$E$13:$E$404,$E413)</f>
        <v>8479.0875376184413</v>
      </c>
      <c r="AL413" s="22"/>
      <c r="AN413" s="24">
        <f>SUMIFS(AN$13:AN$404,$D$13:$D$404,$D413,$E$13:$E$404,$E413)</f>
        <v>13627.125482071591</v>
      </c>
      <c r="AO413" s="22"/>
      <c r="AQ413" s="24">
        <f>SUMIFS(AQ$13:AQ$404,$D$13:$D$404,$D413,$E$13:$E$404,$E413)</f>
        <v>15765.268306658791</v>
      </c>
      <c r="AR413" s="22"/>
      <c r="AT413" s="24">
        <f>SUMIFS(AT$13:AT$404,$D$13:$D$404,$D413,$E$13:$E$404,$E413)</f>
        <v>22219.251567908283</v>
      </c>
      <c r="AU413" s="22"/>
      <c r="AW413" s="24">
        <f>SUMIFS(AW$13:AW$404,$D$13:$D$404,$D413,$E$13:$E$404,$E413)</f>
        <v>194.63717916006934</v>
      </c>
      <c r="AX413" s="22"/>
      <c r="AZ413" s="24">
        <f>SUMIFS(AZ$13:AZ$404,$D$13:$D$404,$D413,$E$13:$E$404,$E413)</f>
        <v>387.7645515772727</v>
      </c>
      <c r="BA413" s="22"/>
      <c r="BC413" s="24">
        <f>SUMIFS(BC$13:BC$404,$D$13:$D$404,$D413,$E$13:$E$404,$E413)</f>
        <v>427.2934209717709</v>
      </c>
      <c r="BD413" s="22"/>
      <c r="BF413" s="24">
        <f>SUMIFS(BF$13:BF$404,$D$13:$D$404,$D413,$E$13:$E$404,$E413)</f>
        <v>515.03563415489702</v>
      </c>
      <c r="BG413" s="22"/>
      <c r="BI413" s="24">
        <f>SUMIFS(BI$13:BI$404,$D$13:$D$404,$D413,$E$13:$E$404,$E413)</f>
        <v>720.97246649471958</v>
      </c>
      <c r="BJ413" s="22"/>
      <c r="BL413" s="24">
        <f>SUMIFS(BL$13:BL$404,$D$13:$D$404,$D413,$E$13:$E$404,$E413)</f>
        <v>1030.9548069820366</v>
      </c>
      <c r="BM413" s="22"/>
      <c r="BO413" s="24">
        <f>SUMIFS(BO$13:BO$404,$D$13:$D$404,$D413,$E$13:$E$404,$E413)</f>
        <v>1170.7862741842748</v>
      </c>
      <c r="BP413" s="22"/>
      <c r="BR413" s="24">
        <f>SUMIFS(BR$13:BR$404,$D$13:$D$404,$D413,$E$13:$E$404,$E413)</f>
        <v>1700.4122239091348</v>
      </c>
      <c r="BS413" s="22"/>
      <c r="BU413" s="24">
        <f>SUMIFS(BU$13:BU$404,$D$13:$D$404,$D413,$E$13:$E$404,$E413)</f>
        <v>2531.8339915575448</v>
      </c>
      <c r="BV413" s="22"/>
      <c r="BX413" s="24">
        <f>SUMIFS(BX$13:BX$404,$D$13:$D$404,$D413,$E$13:$E$404,$E413)</f>
        <v>5008.9844770073641</v>
      </c>
      <c r="BY413" s="22"/>
      <c r="CA413" s="24">
        <f>SUMIFS(CA$13:CA$404,$D$13:$D$404,$D413,$E$13:$E$404,$E413)</f>
        <v>7513.2608953873578</v>
      </c>
      <c r="CB413" s="22"/>
      <c r="CD413" s="24">
        <f>SUMIFS(CD$13:CD$404,$D$13:$D$404,$D413,$E$13:$E$404,$E413)</f>
        <v>9547.7304648356549</v>
      </c>
      <c r="CE413" s="22"/>
      <c r="CG413" s="24">
        <f>SUMIFS(CG$13:CG$404,$D$13:$D$404,$D413,$E$13:$E$404,$E413)</f>
        <v>14803.329051127772</v>
      </c>
      <c r="CH413" s="22"/>
      <c r="CJ413" s="24">
        <f>SUMIFS(CJ$13:CJ$404,$D$13:$D$404,$D413,$E$13:$E$404,$E413)</f>
        <v>14661.222700537477</v>
      </c>
      <c r="CK413" s="22"/>
      <c r="CM413" s="24">
        <f>SUMIFS(CM$13:CM$404,$D$13:$D$404,$D413,$E$13:$E$404,$E413)</f>
        <v>15734.016333604257</v>
      </c>
    </row>
    <row r="414" spans="1:91" ht="18" customHeight="1">
      <c r="B414" s="36" t="s">
        <v>334</v>
      </c>
      <c r="C414" s="1" t="s">
        <v>9</v>
      </c>
      <c r="D414" s="1" t="s">
        <v>7</v>
      </c>
      <c r="E414" s="1" t="s">
        <v>11</v>
      </c>
      <c r="H414" s="22"/>
      <c r="J414" s="24">
        <f>SUMIFS(J$13:J$404,$D$13:$D$404,$D414,$E$13:$E$404,$E414)</f>
        <v>9204.6815672077628</v>
      </c>
      <c r="K414" s="22"/>
      <c r="M414" s="24">
        <f>SUMIFS(M$13:M$404,$D$13:$D$404,$D414,$E$13:$E$404,$E414)</f>
        <v>12118.180953338824</v>
      </c>
      <c r="N414" s="22"/>
      <c r="P414" s="24">
        <f>SUMIFS(P$13:P$404,$D$13:$D$404,$D414,$E$13:$E$404,$E414)</f>
        <v>13445.229219295639</v>
      </c>
      <c r="Q414" s="22"/>
      <c r="S414" s="24">
        <f>SUMIFS(S$13:S$404,$D$13:$D$404,$D414,$E$13:$E$404,$E414)</f>
        <v>12666.859390132124</v>
      </c>
      <c r="T414" s="22"/>
      <c r="V414" s="24">
        <f>SUMIFS(V$13:V$404,$D$13:$D$404,$D414,$E$13:$E$404,$E414)</f>
        <v>12609.222263996695</v>
      </c>
      <c r="W414" s="22"/>
      <c r="Y414" s="24">
        <f>SUMIFS(Y$13:Y$404,$D$13:$D$404,$D414,$E$13:$E$404,$E414)</f>
        <v>12412.130037034856</v>
      </c>
      <c r="Z414" s="22"/>
      <c r="AB414" s="24">
        <f>SUMIFS(AB$13:AB$404,$D$13:$D$404,$D414,$E$13:$E$404,$E414)</f>
        <v>13174.21154441123</v>
      </c>
      <c r="AC414" s="22"/>
      <c r="AE414" s="24">
        <f>SUMIFS(AE$13:AE$404,$D$13:$D$404,$D414,$E$13:$E$404,$E414)</f>
        <v>14182.740837853151</v>
      </c>
      <c r="AF414" s="22"/>
      <c r="AH414" s="24">
        <f>SUMIFS(AH$13:AH$404,$D$13:$D$404,$D414,$E$13:$E$404,$E414)</f>
        <v>16209.775545948954</v>
      </c>
      <c r="AI414" s="22"/>
      <c r="AK414" s="24">
        <f>SUMIFS(AK$13:AK$404,$D$13:$D$404,$D414,$E$13:$E$404,$E414)</f>
        <v>15816.674391609382</v>
      </c>
      <c r="AL414" s="22"/>
      <c r="AN414" s="24">
        <f>SUMIFS(AN$13:AN$404,$D$13:$D$404,$D414,$E$13:$E$404,$E414)</f>
        <v>17557.747342970317</v>
      </c>
      <c r="AO414" s="22"/>
      <c r="AQ414" s="24">
        <f>SUMIFS(AQ$13:AQ$404,$D$13:$D$404,$D414,$E$13:$E$404,$E414)</f>
        <v>18183.671685837176</v>
      </c>
      <c r="AR414" s="22"/>
      <c r="AT414" s="24">
        <f>SUMIFS(AT$13:AT$404,$D$13:$D$404,$D414,$E$13:$E$404,$E414)</f>
        <v>20542.124493750813</v>
      </c>
      <c r="AU414" s="22"/>
      <c r="AW414" s="24">
        <f>SUMIFS(AW$13:AW$404,$D$13:$D$404,$D414,$E$13:$E$404,$E414)</f>
        <v>8984.3088791016671</v>
      </c>
      <c r="AX414" s="22"/>
      <c r="AZ414" s="24">
        <f>SUMIFS(AZ$13:AZ$404,$D$13:$D$404,$D414,$E$13:$E$404,$E414)</f>
        <v>13154.021458182542</v>
      </c>
      <c r="BA414" s="22"/>
      <c r="BC414" s="24">
        <f>SUMIFS(BC$13:BC$404,$D$13:$D$404,$D414,$E$13:$E$404,$E414)</f>
        <v>14109.281601381384</v>
      </c>
      <c r="BD414" s="22"/>
      <c r="BF414" s="24">
        <f>SUMIFS(BF$13:BF$404,$D$13:$D$404,$D414,$E$13:$E$404,$E414)</f>
        <v>13750.09227873131</v>
      </c>
      <c r="BG414" s="22"/>
      <c r="BI414" s="24">
        <f>SUMIFS(BI$13:BI$404,$D$13:$D$404,$D414,$E$13:$E$404,$E414)</f>
        <v>12945.209213439632</v>
      </c>
      <c r="BJ414" s="22"/>
      <c r="BL414" s="24">
        <f>SUMIFS(BL$13:BL$404,$D$13:$D$404,$D414,$E$13:$E$404,$E414)</f>
        <v>12259.369372573752</v>
      </c>
      <c r="BM414" s="22"/>
      <c r="BO414" s="24">
        <f>SUMIFS(BO$13:BO$404,$D$13:$D$404,$D414,$E$13:$E$404,$E414)</f>
        <v>13415.311780904218</v>
      </c>
      <c r="BP414" s="22"/>
      <c r="BR414" s="24">
        <f>SUMIFS(BR$13:BR$404,$D$13:$D$404,$D414,$E$13:$E$404,$E414)</f>
        <v>14087.030688743002</v>
      </c>
      <c r="BS414" s="22"/>
      <c r="BU414" s="24">
        <f>SUMIFS(BU$13:BU$404,$D$13:$D$404,$D414,$E$13:$E$404,$E414)</f>
        <v>16325.308879282287</v>
      </c>
      <c r="BV414" s="22"/>
      <c r="BX414" s="24">
        <f>SUMIFS(BX$13:BX$404,$D$13:$D$404,$D414,$E$13:$E$404,$E414)</f>
        <v>16143.520028428704</v>
      </c>
      <c r="BY414" s="22"/>
      <c r="CA414" s="24">
        <f>SUMIFS(CA$13:CA$404,$D$13:$D$404,$D414,$E$13:$E$404,$E414)</f>
        <v>17251.66462430697</v>
      </c>
      <c r="CB414" s="22"/>
      <c r="CD414" s="24">
        <f>SUMIFS(CD$13:CD$404,$D$13:$D$404,$D414,$E$13:$E$404,$E414)</f>
        <v>17479.928708557134</v>
      </c>
      <c r="CE414" s="22"/>
      <c r="CG414" s="24">
        <f>SUMIFS(CG$13:CG$404,$D$13:$D$404,$D414,$E$13:$E$404,$E414)</f>
        <v>19015.38710108864</v>
      </c>
      <c r="CH414" s="22"/>
      <c r="CJ414" s="24">
        <f>SUMIFS(CJ$13:CJ$404,$D$13:$D$404,$D414,$E$13:$E$404,$E414)</f>
        <v>20344.280014854769</v>
      </c>
      <c r="CK414" s="22"/>
      <c r="CM414" s="24">
        <f>SUMIFS(CM$13:CM$404,$D$13:$D$404,$D414,$E$13:$E$404,$E414)</f>
        <v>19809.741829226994</v>
      </c>
    </row>
    <row r="415" spans="1:91" ht="18" customHeight="1">
      <c r="B415" s="36" t="s">
        <v>223</v>
      </c>
      <c r="H415" s="22"/>
      <c r="J415" s="24">
        <f t="shared" ref="J415" si="329">J256</f>
        <v>0</v>
      </c>
      <c r="K415" s="22"/>
      <c r="M415" s="24">
        <f t="shared" ref="M415" si="330">M256</f>
        <v>0</v>
      </c>
      <c r="N415" s="22"/>
      <c r="P415" s="24">
        <f t="shared" ref="P415" si="331">P256</f>
        <v>0</v>
      </c>
      <c r="Q415" s="22"/>
      <c r="S415" s="24">
        <f t="shared" ref="S415" si="332">S256</f>
        <v>0</v>
      </c>
      <c r="T415" s="22"/>
      <c r="V415" s="24">
        <f t="shared" ref="V415" si="333">V256</f>
        <v>0</v>
      </c>
      <c r="W415" s="22"/>
      <c r="Y415" s="24">
        <f t="shared" ref="Y415" si="334">Y256</f>
        <v>0</v>
      </c>
      <c r="Z415" s="22"/>
      <c r="AB415" s="24">
        <f t="shared" ref="AB415" si="335">AB256</f>
        <v>0</v>
      </c>
      <c r="AC415" s="22"/>
      <c r="AE415" s="24">
        <f t="shared" ref="AE415" si="336">AE256</f>
        <v>0</v>
      </c>
      <c r="AF415" s="22"/>
      <c r="AH415" s="24">
        <f t="shared" ref="AH415" si="337">AH256</f>
        <v>0</v>
      </c>
      <c r="AI415" s="22"/>
      <c r="AK415" s="24">
        <f t="shared" ref="AK415" si="338">AK256</f>
        <v>0</v>
      </c>
      <c r="AL415" s="22"/>
      <c r="AN415" s="24">
        <f t="shared" ref="AN415" si="339">AN256</f>
        <v>0</v>
      </c>
      <c r="AO415" s="22"/>
      <c r="AQ415" s="24">
        <f t="shared" ref="AQ415" si="340">AQ256</f>
        <v>0</v>
      </c>
      <c r="AR415" s="22"/>
      <c r="AT415" s="24">
        <f t="shared" ref="AT415" si="341">AT256</f>
        <v>0</v>
      </c>
      <c r="AU415" s="22"/>
      <c r="AW415" s="24">
        <f t="shared" ref="AW415" si="342">AW256</f>
        <v>938.65157881714822</v>
      </c>
      <c r="AX415" s="22"/>
      <c r="AZ415" s="24">
        <f t="shared" ref="AZ415" si="343">AZ256</f>
        <v>1007.7907088423816</v>
      </c>
      <c r="BA415" s="22"/>
      <c r="BC415" s="24">
        <f t="shared" ref="BC415" si="344">BC256</f>
        <v>977.32261764482109</v>
      </c>
      <c r="BD415" s="22"/>
      <c r="BF415" s="24">
        <f t="shared" ref="BF415" si="345">BF256</f>
        <v>952.71377475448378</v>
      </c>
      <c r="BG415" s="22"/>
      <c r="BI415" s="24">
        <f t="shared" ref="BI415" si="346">BI256</f>
        <v>939.82342847859275</v>
      </c>
      <c r="BJ415" s="22"/>
      <c r="BL415" s="24">
        <f t="shared" ref="BL415" si="347">BL256</f>
        <v>814.43551470401758</v>
      </c>
      <c r="BM415" s="22"/>
      <c r="BO415" s="24">
        <f t="shared" ref="BO415" si="348">BO256</f>
        <v>798.61554427451506</v>
      </c>
      <c r="BP415" s="22"/>
      <c r="BR415" s="24">
        <f t="shared" ref="BR415" si="349">BR256</f>
        <v>888.26204337502918</v>
      </c>
      <c r="BS415" s="22"/>
      <c r="BU415" s="24">
        <f t="shared" ref="BU415" si="350">BU256</f>
        <v>975.56484315265425</v>
      </c>
      <c r="BV415" s="22"/>
      <c r="BX415" s="24">
        <f t="shared" ref="BX415" si="351">BX256</f>
        <v>925.76123254125719</v>
      </c>
      <c r="BY415" s="22"/>
      <c r="CA415" s="24">
        <f t="shared" ref="CA415" si="352">CA256</f>
        <v>1079.8594630212262</v>
      </c>
      <c r="CB415" s="22"/>
      <c r="CD415" s="24">
        <f t="shared" ref="CD415" si="353">CD256</f>
        <v>1186.3337232600852</v>
      </c>
      <c r="CE415" s="22"/>
      <c r="CG415" s="24">
        <f t="shared" ref="CG415" si="354">CG256</f>
        <v>1572.8538926683532</v>
      </c>
      <c r="CH415" s="22"/>
      <c r="CJ415" s="24">
        <f t="shared" ref="CJ415" si="355">CJ256</f>
        <v>1122.5902744666989</v>
      </c>
      <c r="CK415" s="22"/>
      <c r="CM415" s="24">
        <f>CM256</f>
        <v>1080.1861412526966</v>
      </c>
    </row>
    <row r="416" spans="1:91" ht="18" customHeight="1">
      <c r="B416" s="36" t="s">
        <v>335</v>
      </c>
      <c r="D416"/>
      <c r="E416" s="1" t="s">
        <v>11</v>
      </c>
      <c r="H416" s="22"/>
      <c r="J416" s="24">
        <f t="shared" ref="J416" si="356">J293+J331+J360</f>
        <v>7053.8738754329788</v>
      </c>
      <c r="K416" s="22"/>
      <c r="M416" s="24">
        <f t="shared" ref="M416" si="357">M293+M331+M360</f>
        <v>4784.9769545349927</v>
      </c>
      <c r="N416" s="22"/>
      <c r="P416" s="24">
        <f t="shared" ref="P416" si="358">P293+P331+P360</f>
        <v>4322.2986793200935</v>
      </c>
      <c r="Q416" s="22"/>
      <c r="S416" s="24">
        <f t="shared" ref="S416" si="359">S293+S331+S360</f>
        <v>5159.8119010976825</v>
      </c>
      <c r="T416" s="22"/>
      <c r="V416" s="24">
        <f t="shared" ref="V416" si="360">V293+V331+V360</f>
        <v>4846.4805320798732</v>
      </c>
      <c r="W416" s="22"/>
      <c r="Y416" s="24">
        <f t="shared" ref="Y416" si="361">Y293+Y331+Y360</f>
        <v>4951.8942331639355</v>
      </c>
      <c r="Z416" s="22"/>
      <c r="AB416" s="24">
        <f t="shared" ref="AB416" si="362">AB293+AB331+AB360</f>
        <v>5581.2683326644683</v>
      </c>
      <c r="AC416" s="22"/>
      <c r="AE416" s="24">
        <f t="shared" ref="AE416" si="363">AE293+AE331+AE360</f>
        <v>5392.1955903869284</v>
      </c>
      <c r="AF416" s="22"/>
      <c r="AH416" s="24">
        <f t="shared" ref="AH416" si="364">AH293+AH331+AH360</f>
        <v>5459.3788013381145</v>
      </c>
      <c r="AI416" s="22"/>
      <c r="AK416" s="24">
        <f t="shared" ref="AK416" si="365">AK293+AK331+AK360</f>
        <v>6627.6671449085943</v>
      </c>
      <c r="AL416" s="22"/>
      <c r="AN416" s="24">
        <f t="shared" ref="AN416" si="366">AN293+AN331+AN360</f>
        <v>8635.0241541910982</v>
      </c>
      <c r="AO416" s="22"/>
      <c r="AQ416" s="24">
        <f t="shared" ref="AQ416" si="367">AQ293+AQ331+AQ360</f>
        <v>12148.325902636561</v>
      </c>
      <c r="AR416" s="22"/>
      <c r="AT416" s="24">
        <f>AT293+AT331+AT360</f>
        <v>12866.920511331562</v>
      </c>
      <c r="AU416" s="22"/>
      <c r="AW416" s="24">
        <f>AW293+AW331+AW360</f>
        <v>7101.0044966044397</v>
      </c>
      <c r="AX416" s="22"/>
      <c r="AZ416" s="24">
        <f>AZ293+AZ331+AZ360</f>
        <v>4902.8463519077795</v>
      </c>
      <c r="BA416" s="22"/>
      <c r="BC416" s="24">
        <f>BC293+BC331+BC360</f>
        <v>4467.9479294835892</v>
      </c>
      <c r="BD416" s="22"/>
      <c r="BF416" s="24">
        <f>BF293+BF331+BF360</f>
        <v>5308.1879625740521</v>
      </c>
      <c r="BG416" s="22"/>
      <c r="BI416" s="24">
        <f>BI293+BI331+BI360</f>
        <v>4953.1699171334176</v>
      </c>
      <c r="BJ416" s="22"/>
      <c r="BL416" s="24">
        <f>BL293+BL331+BL360</f>
        <v>4961.6114758185131</v>
      </c>
      <c r="BM416" s="22"/>
      <c r="BO416" s="24">
        <f>BO293+BO331+BO360</f>
        <v>5572.5756864414161</v>
      </c>
      <c r="BP416" s="22"/>
      <c r="BR416" s="24">
        <f>BR293+BR331+BR360</f>
        <v>5361.3588384971654</v>
      </c>
      <c r="BS416" s="22"/>
      <c r="BU416" s="24">
        <f>BU293+BU331+BU360</f>
        <v>5362.9932893969835</v>
      </c>
      <c r="BV416" s="22"/>
      <c r="BX416" s="24">
        <f>BX293+BX331+BX360</f>
        <v>6888.983644640597</v>
      </c>
      <c r="BY416" s="22"/>
      <c r="CA416" s="24">
        <f>CA293+CA331+CA360</f>
        <v>9400.2121337124463</v>
      </c>
      <c r="CB416" s="22"/>
      <c r="CD416" s="24">
        <f>CD293+CD331+CD360</f>
        <v>12634.82491728097</v>
      </c>
      <c r="CE416" s="22"/>
      <c r="CG416" s="24">
        <f>CG293+CG331+CG360</f>
        <v>14395.670365754802</v>
      </c>
      <c r="CH416" s="22"/>
      <c r="CJ416" s="24">
        <f>CJ293+CJ331+CJ360</f>
        <v>13582.270193250242</v>
      </c>
      <c r="CK416" s="22"/>
      <c r="CM416" s="24">
        <f>CM293+CM331+CM360</f>
        <v>15758.238002859982</v>
      </c>
    </row>
    <row r="417" spans="1:91" ht="18" customHeight="1">
      <c r="B417" s="36" t="s">
        <v>272</v>
      </c>
      <c r="C417" s="1" t="s">
        <v>9</v>
      </c>
      <c r="D417" s="1" t="s">
        <v>0</v>
      </c>
      <c r="E417" s="1" t="s">
        <v>11</v>
      </c>
      <c r="H417" s="22"/>
      <c r="J417" s="24">
        <f>SUMIFS(J$13:J$404,$D$13:$D$404,$D417,$E$13:$E$404,$E417)</f>
        <v>3000</v>
      </c>
      <c r="K417" s="22"/>
      <c r="M417" s="24">
        <f>SUMIFS(M$13:M$404,$D$13:$D$404,$D417,$E$13:$E$404,$E417)</f>
        <v>3700</v>
      </c>
      <c r="N417" s="22"/>
      <c r="P417" s="24">
        <f>SUMIFS(P$13:P$404,$D$13:$D$404,$D417,$E$13:$E$404,$E417)</f>
        <v>4700</v>
      </c>
      <c r="Q417" s="22"/>
      <c r="S417" s="24">
        <f>SUMIFS(S$13:S$404,$D$13:$D$404,$D417,$E$13:$E$404,$E417)</f>
        <v>4575.2212389380529</v>
      </c>
      <c r="T417" s="22"/>
      <c r="V417" s="24">
        <f>SUMIFS(V$13:V$404,$D$13:$D$404,$D417,$E$13:$E$404,$E417)</f>
        <v>4570.7964601769918</v>
      </c>
      <c r="W417" s="22"/>
      <c r="Y417" s="24">
        <f>SUMIFS(Y$13:Y$404,$D$13:$D$404,$D417,$E$13:$E$404,$E417)</f>
        <v>4672.212389380531</v>
      </c>
      <c r="Z417" s="22"/>
      <c r="AB417" s="24">
        <f>SUMIFS(AB$13:AB$404,$D$13:$D$404,$D417,$E$13:$E$404,$E417)</f>
        <v>5131.5398230088495</v>
      </c>
      <c r="AC417" s="22"/>
      <c r="AE417" s="24">
        <f>SUMIFS(AE$13:AE$404,$D$13:$D$404,$D417,$E$13:$E$404,$E417)</f>
        <v>4707.0796460176989</v>
      </c>
      <c r="AF417" s="22"/>
      <c r="AH417" s="24">
        <f>SUMIFS(AH$13:AH$404,$D$13:$D$404,$D417,$E$13:$E$404,$E417)</f>
        <v>5109.7345132743367</v>
      </c>
      <c r="AI417" s="22"/>
      <c r="AK417" s="24">
        <f>SUMIFS(AK$13:AK$404,$D$13:$D$404,$D417,$E$13:$E$404,$E417)</f>
        <v>4500</v>
      </c>
      <c r="AL417" s="22"/>
      <c r="AN417" s="24">
        <f>SUMIFS(AN$13:AN$404,$D$13:$D$404,$D417,$E$13:$E$404,$E417)</f>
        <v>4583.1858407079653</v>
      </c>
      <c r="AO417" s="22"/>
      <c r="AQ417" s="24">
        <f>SUMIFS(AQ$13:AQ$404,$D$13:$D$404,$D417,$E$13:$E$404,$E417)</f>
        <v>4897.345132743364</v>
      </c>
      <c r="AR417" s="22"/>
      <c r="AT417" s="24">
        <f>SUMIFS(AT$13:AT$404,$D$13:$D$404,$D417,$E$13:$E$404,$E417)</f>
        <v>4825.2499712676708</v>
      </c>
      <c r="AU417" s="22"/>
      <c r="AW417" s="24">
        <f>SUMIFS(AW$13:AW$404,$D$13:$D$404,$D417,$E$13:$E$404,$E417)</f>
        <v>3000</v>
      </c>
      <c r="AX417" s="22"/>
      <c r="AZ417" s="24">
        <f>SUMIFS(AZ$13:AZ$404,$D$13:$D$404,$D417,$E$13:$E$404,$E417)</f>
        <v>3700</v>
      </c>
      <c r="BA417" s="22"/>
      <c r="BC417" s="24">
        <f>SUMIFS(BC$13:BC$404,$D$13:$D$404,$D417,$E$13:$E$404,$E417)</f>
        <v>4700</v>
      </c>
      <c r="BD417" s="22"/>
      <c r="BF417" s="24">
        <f>SUMIFS(BF$13:BF$404,$D$13:$D$404,$D417,$E$13:$E$404,$E417)</f>
        <v>4575.2212389380529</v>
      </c>
      <c r="BG417" s="22"/>
      <c r="BI417" s="24">
        <f>SUMIFS(BI$13:BI$404,$D$13:$D$404,$D417,$E$13:$E$404,$E417)</f>
        <v>4570.7964601769918</v>
      </c>
      <c r="BJ417" s="22"/>
      <c r="BL417" s="24">
        <f>SUMIFS(BL$13:BL$404,$D$13:$D$404,$D417,$E$13:$E$404,$E417)</f>
        <v>4770.879056047198</v>
      </c>
      <c r="BM417" s="22"/>
      <c r="BO417" s="24">
        <f>SUMIFS(BO$13:BO$404,$D$13:$D$404,$D417,$E$13:$E$404,$E417)</f>
        <v>5230.2064896755164</v>
      </c>
      <c r="BP417" s="22"/>
      <c r="BR417" s="24">
        <f>SUMIFS(BR$13:BR$404,$D$13:$D$404,$D417,$E$13:$E$404,$E417)</f>
        <v>4805.7463126843659</v>
      </c>
      <c r="BS417" s="22"/>
      <c r="BU417" s="24">
        <f>SUMIFS(BU$13:BU$404,$D$13:$D$404,$D417,$E$13:$E$404,$E417)</f>
        <v>5227.7345132743367</v>
      </c>
      <c r="BV417" s="22"/>
      <c r="BX417" s="24">
        <f>SUMIFS(BX$13:BX$404,$D$13:$D$404,$D417,$E$13:$E$404,$E417)</f>
        <v>4663</v>
      </c>
      <c r="BY417" s="22"/>
      <c r="CA417" s="24">
        <f>SUMIFS(CA$13:CA$404,$D$13:$D$404,$D417,$E$13:$E$404,$E417)</f>
        <v>4767.1858407079653</v>
      </c>
      <c r="CB417" s="22"/>
      <c r="CD417" s="24">
        <f>SUMIFS(CD$13:CD$404,$D$13:$D$404,$D417,$E$13:$E$404,$E417)</f>
        <v>5191.345132743364</v>
      </c>
      <c r="CE417" s="22"/>
      <c r="CG417" s="24">
        <f>SUMIFS(CG$13:CG$404,$D$13:$D$404,$D417,$E$13:$E$404,$E417)</f>
        <v>5240</v>
      </c>
      <c r="CH417" s="22"/>
      <c r="CJ417" s="24">
        <f>SUMIFS(CJ$13:CJ$404,$D$13:$D$404,$D417,$E$13:$E$404,$E417)</f>
        <v>6793</v>
      </c>
      <c r="CK417" s="22"/>
      <c r="CM417" s="24">
        <f>SUMIFS(CM$13:CM$404,$D$13:$D$404,$D417,$E$13:$E$404,$E417)</f>
        <v>6257.1428571428578</v>
      </c>
    </row>
    <row r="418" spans="1:91" ht="18" customHeight="1">
      <c r="B418" s="36" t="s">
        <v>308</v>
      </c>
      <c r="C418" s="1">
        <v>21</v>
      </c>
      <c r="D418" s="1" t="s">
        <v>2</v>
      </c>
      <c r="E418" s="1" t="s">
        <v>11</v>
      </c>
      <c r="H418" s="22"/>
      <c r="J418" s="24">
        <f>SUMIFS(J$13:J$404,$C$13:$C$404,$C418,$D$13:$D$404,$D418,$E$13:$E$404,$E418)</f>
        <v>1944.1888268156424</v>
      </c>
      <c r="K418" s="22"/>
      <c r="M418" s="24">
        <f>SUMIFS(M$13:M$404,$C$13:$C$404,$C418,$D$13:$D$404,$D418,$E$13:$E$404,$E418)</f>
        <v>2148.5468715083798</v>
      </c>
      <c r="N418" s="22"/>
      <c r="P418" s="24">
        <f>SUMIFS(P$13:P$404,$C$13:$C$404,$C418,$D$13:$D$404,$D418,$E$13:$E$404,$E418)</f>
        <v>2274</v>
      </c>
      <c r="Q418" s="22"/>
      <c r="S418" s="24">
        <f>SUMIFS(S$13:S$404,$C$13:$C$404,$C418,$D$13:$D$404,$D418,$E$13:$E$404,$E418)</f>
        <v>2240</v>
      </c>
      <c r="T418" s="22"/>
      <c r="V418" s="24">
        <f>SUMIFS(V$13:V$404,$C$13:$C$404,$C418,$D$13:$D$404,$D418,$E$13:$E$404,$E418)</f>
        <v>2148</v>
      </c>
      <c r="W418" s="22"/>
      <c r="Y418" s="24">
        <f>SUMIFS(Y$13:Y$404,$C$13:$C$404,$C418,$D$13:$D$404,$D418,$E$13:$E$404,$E418)</f>
        <v>2168</v>
      </c>
      <c r="Z418" s="22"/>
      <c r="AB418" s="24">
        <f>SUMIFS(AB$13:AB$404,$C$13:$C$404,$C418,$D$13:$D$404,$D418,$E$13:$E$404,$E418)</f>
        <v>2018</v>
      </c>
      <c r="AC418" s="22"/>
      <c r="AE418" s="24">
        <f>SUMIFS(AE$13:AE$404,$C$13:$C$404,$C418,$D$13:$D$404,$D418,$E$13:$E$404,$E418)</f>
        <v>1946</v>
      </c>
      <c r="AF418" s="22"/>
      <c r="AH418" s="24">
        <f>SUMIFS(AH$13:AH$404,$C$13:$C$404,$C418,$D$13:$D$404,$D418,$E$13:$E$404,$E418)</f>
        <v>2041</v>
      </c>
      <c r="AI418" s="22"/>
      <c r="AK418" s="24">
        <f>SUMIFS(AK$13:AK$404,$C$13:$C$404,$C418,$D$13:$D$404,$D418,$E$13:$E$404,$E418)</f>
        <v>2170.6408450704225</v>
      </c>
      <c r="AL418" s="22"/>
      <c r="AN418" s="24">
        <f>SUMIFS(AN$13:AN$404,$C$13:$C$404,$C418,$D$13:$D$404,$D418,$E$13:$E$404,$E418)</f>
        <v>2624</v>
      </c>
      <c r="AO418" s="22"/>
      <c r="AQ418" s="24">
        <f>SUMIFS(AQ$13:AQ$404,$C$13:$C$404,$C418,$D$13:$D$404,$D418,$E$13:$E$404,$E418)</f>
        <v>3096</v>
      </c>
      <c r="AR418" s="22"/>
      <c r="AT418" s="24">
        <f>SUMIFS(AT$13:AT$404,$C$13:$C$404,$C418,$D$13:$D$404,$D418,$E$13:$E$404,$E418)</f>
        <v>3211.2944033935414</v>
      </c>
      <c r="AU418" s="22"/>
      <c r="AW418" s="24">
        <f>SUMIFS(AW$13:AW$404,$C$13:$C$404,$C418,$D$13:$D$404,$D418,$E$13:$E$404,$E418)</f>
        <v>1944.1888268156424</v>
      </c>
      <c r="AX418" s="22"/>
      <c r="AZ418" s="24">
        <f>SUMIFS(AZ$13:AZ$404,$C$13:$C$404,$C418,$D$13:$D$404,$D418,$E$13:$E$404,$E418)</f>
        <v>2148.5468715083798</v>
      </c>
      <c r="BA418" s="22"/>
      <c r="BC418" s="24">
        <f>SUMIFS(BC$13:BC$404,$C$13:$C$404,$C418,$D$13:$D$404,$D418,$E$13:$E$404,$E418)</f>
        <v>2274</v>
      </c>
      <c r="BD418" s="22"/>
      <c r="BF418" s="24">
        <f>SUMIFS(BF$13:BF$404,$C$13:$C$404,$C418,$D$13:$D$404,$D418,$E$13:$E$404,$E418)</f>
        <v>2240</v>
      </c>
      <c r="BG418" s="22"/>
      <c r="BI418" s="24">
        <f>SUMIFS(BI$13:BI$404,$C$13:$C$404,$C418,$D$13:$D$404,$D418,$E$13:$E$404,$E418)</f>
        <v>2148</v>
      </c>
      <c r="BJ418" s="22"/>
      <c r="BL418" s="24">
        <f>SUMIFS(BL$13:BL$404,$C$13:$C$404,$C418,$D$13:$D$404,$D418,$E$13:$E$404,$E418)</f>
        <v>2168</v>
      </c>
      <c r="BM418" s="22"/>
      <c r="BO418" s="24">
        <f>SUMIFS(BO$13:BO$404,$C$13:$C$404,$C418,$D$13:$D$404,$D418,$E$13:$E$404,$E418)</f>
        <v>2018</v>
      </c>
      <c r="BP418" s="22"/>
      <c r="BR418" s="24">
        <f>SUMIFS(BR$13:BR$404,$C$13:$C$404,$C418,$D$13:$D$404,$D418,$E$13:$E$404,$E418)</f>
        <v>1946</v>
      </c>
      <c r="BS418" s="22"/>
      <c r="BU418" s="24">
        <f>SUMIFS(BU$13:BU$404,$C$13:$C$404,$C418,$D$13:$D$404,$D418,$E$13:$E$404,$E418)</f>
        <v>2041</v>
      </c>
      <c r="BV418" s="22"/>
      <c r="BX418" s="24">
        <f>SUMIFS(BX$13:BX$404,$C$13:$C$404,$C418,$D$13:$D$404,$D418,$E$13:$E$404,$E418)</f>
        <v>2170.6408450704225</v>
      </c>
      <c r="BY418" s="22"/>
      <c r="CA418" s="24">
        <f>SUMIFS(CA$13:CA$404,$C$13:$C$404,$C418,$D$13:$D$404,$D418,$E$13:$E$404,$E418)</f>
        <v>2624</v>
      </c>
      <c r="CB418" s="22"/>
      <c r="CD418" s="24">
        <f>SUMIFS(CD$13:CD$404,$C$13:$C$404,$C418,$D$13:$D$404,$D418,$E$13:$E$404,$E418)</f>
        <v>3096</v>
      </c>
      <c r="CE418" s="22"/>
      <c r="CG418" s="24">
        <f>SUMIFS(CG$13:CG$404,$C$13:$C$404,$C418,$D$13:$D$404,$D418,$E$13:$E$404,$E418)</f>
        <v>3471.643216080402</v>
      </c>
      <c r="CH418" s="22"/>
      <c r="CJ418" s="24">
        <f>SUMIFS(CJ$13:CJ$404,$C$13:$C$404,$C418,$D$13:$D$404,$D418,$E$13:$E$404,$E418)</f>
        <v>3885.380802755195</v>
      </c>
      <c r="CK418" s="22"/>
      <c r="CM418" s="24">
        <f>SUMIFS(CM$13:CM$404,$C$13:$C$404,$C418,$D$13:$D$404,$D418,$E$13:$E$404,$E418)</f>
        <v>4414.1360971787863</v>
      </c>
    </row>
    <row r="419" spans="1:91" ht="18" customHeight="1">
      <c r="B419" s="35" t="s">
        <v>336</v>
      </c>
      <c r="C419" s="3"/>
      <c r="D419" s="3"/>
      <c r="E419" s="3"/>
      <c r="F419" s="3"/>
      <c r="G419" s="3"/>
      <c r="H419" s="23"/>
      <c r="I419" s="3"/>
      <c r="J419" s="6">
        <f>SUM(J411:J418)</f>
        <v>50681.709092190715</v>
      </c>
      <c r="K419" s="23"/>
      <c r="L419" s="3"/>
      <c r="M419" s="6">
        <f>SUM(M411:M418)</f>
        <v>53399.161556854742</v>
      </c>
      <c r="N419" s="23"/>
      <c r="O419" s="3"/>
      <c r="P419" s="6">
        <f>SUM(P411:P418)</f>
        <v>56396.829951495987</v>
      </c>
      <c r="Q419" s="23"/>
      <c r="R419" s="3"/>
      <c r="S419" s="6">
        <f>SUM(S411:S418)</f>
        <v>57749.56370614982</v>
      </c>
      <c r="T419" s="23"/>
      <c r="U419" s="3"/>
      <c r="V419" s="6">
        <f>SUM(V411:V418)</f>
        <v>58232.790556182314</v>
      </c>
      <c r="W419" s="23"/>
      <c r="X419" s="3"/>
      <c r="Y419" s="6">
        <f>SUM(Y411:Y418)</f>
        <v>59999.957593988649</v>
      </c>
      <c r="Z419" s="23"/>
      <c r="AA419" s="3"/>
      <c r="AB419" s="6">
        <f>SUM(AB411:AB418)</f>
        <v>64354.541560198588</v>
      </c>
      <c r="AC419" s="23"/>
      <c r="AD419" s="3"/>
      <c r="AE419" s="6">
        <f>SUM(AE411:AE418)</f>
        <v>66851.111338733099</v>
      </c>
      <c r="AF419" s="23"/>
      <c r="AG419" s="3"/>
      <c r="AH419" s="6">
        <f>SUM(AH411:AH418)</f>
        <v>71242.542186225444</v>
      </c>
      <c r="AI419" s="23"/>
      <c r="AJ419" s="3"/>
      <c r="AK419" s="6">
        <f>SUM(AK411:AK418)</f>
        <v>73382.544061065259</v>
      </c>
      <c r="AL419" s="23"/>
      <c r="AM419" s="3"/>
      <c r="AN419" s="6">
        <f>SUM(AN411:AN418)</f>
        <v>89072.183518050981</v>
      </c>
      <c r="AO419" s="23"/>
      <c r="AP419" s="3"/>
      <c r="AQ419" s="6">
        <f>SUM(AQ411:AQ418)</f>
        <v>99936.892331645227</v>
      </c>
      <c r="AR419" s="23"/>
      <c r="AS419" s="3"/>
      <c r="AT419" s="6">
        <f>SUM(AT411:AT418)</f>
        <v>113718.3194213938</v>
      </c>
      <c r="AU419" s="23"/>
      <c r="AV419" s="3"/>
      <c r="AW419" s="6">
        <f>SUM(AW411:AW418)</f>
        <v>49752.679638056434</v>
      </c>
      <c r="AX419" s="23"/>
      <c r="AY419" s="3"/>
      <c r="AZ419" s="6">
        <f>SUM(AZ411:AZ418)</f>
        <v>53787.791073279972</v>
      </c>
      <c r="BA419" s="23"/>
      <c r="BB419" s="3"/>
      <c r="BC419" s="6">
        <f>SUM(BC411:BC418)</f>
        <v>56232.436087851987</v>
      </c>
      <c r="BD419" s="23"/>
      <c r="BE419" s="3"/>
      <c r="BF419" s="6">
        <f>SUM(BF411:BF418)</f>
        <v>57825.115275080054</v>
      </c>
      <c r="BG419" s="23"/>
      <c r="BH419" s="3"/>
      <c r="BI419" s="6">
        <f>SUM(BI411:BI418)</f>
        <v>57074.768235217678</v>
      </c>
      <c r="BJ419" s="23"/>
      <c r="BK419" s="3"/>
      <c r="BL419" s="6">
        <f>SUM(BL411:BL418)</f>
        <v>57816.204783884597</v>
      </c>
      <c r="BM419" s="23"/>
      <c r="BN419" s="3"/>
      <c r="BO419" s="6">
        <f>SUM(BO411:BO418)</f>
        <v>62823.677095433173</v>
      </c>
      <c r="BP419" s="23"/>
      <c r="BQ419" s="3"/>
      <c r="BR419" s="6">
        <f>SUM(BR411:BR418)</f>
        <v>65411.473360731019</v>
      </c>
      <c r="BS419" s="23"/>
      <c r="BT419" s="3"/>
      <c r="BU419" s="6">
        <f>SUM(BU411:BU418)</f>
        <v>70793.452593397364</v>
      </c>
      <c r="BV419" s="23"/>
      <c r="BW419" s="3"/>
      <c r="BX419" s="6">
        <f>SUM(BX411:BX418)</f>
        <v>70904.087305843685</v>
      </c>
      <c r="BY419" s="23"/>
      <c r="BZ419" s="3"/>
      <c r="CA419" s="6">
        <f>SUM(CA411:CA418)</f>
        <v>84546.070476096094</v>
      </c>
      <c r="CB419" s="23"/>
      <c r="CC419" s="3"/>
      <c r="CD419" s="6">
        <f>SUM(CD411:CD418)</f>
        <v>95896.377209362443</v>
      </c>
      <c r="CE419" s="23"/>
      <c r="CF419" s="3"/>
      <c r="CG419" s="6">
        <f>SUM(CG411:CG418)</f>
        <v>105274.01033456251</v>
      </c>
      <c r="CH419" s="23"/>
      <c r="CI419" s="3"/>
      <c r="CJ419" s="6">
        <f>SUM(CJ411:CJ418)</f>
        <v>102208.5146803525</v>
      </c>
      <c r="CK419" s="23"/>
      <c r="CL419" s="3"/>
      <c r="CM419" s="6">
        <f>SUM(CM411:CM418)</f>
        <v>104383.32304566348</v>
      </c>
    </row>
    <row r="420" spans="1:91" ht="18" customHeight="1">
      <c r="B420" s="82" t="s">
        <v>364</v>
      </c>
      <c r="C420" s="83"/>
      <c r="D420" s="83"/>
      <c r="E420" s="83"/>
      <c r="F420" s="83"/>
      <c r="G420" s="83"/>
      <c r="H420" s="84"/>
      <c r="I420" s="83"/>
      <c r="J420" s="85"/>
      <c r="K420" s="84"/>
      <c r="L420" s="83"/>
      <c r="M420" s="85"/>
      <c r="N420" s="84"/>
      <c r="O420" s="83"/>
      <c r="P420" s="85"/>
      <c r="Q420" s="84"/>
      <c r="R420" s="83"/>
      <c r="S420" s="85"/>
      <c r="T420" s="84"/>
      <c r="U420" s="83"/>
      <c r="V420" s="85"/>
      <c r="W420" s="84"/>
      <c r="X420" s="83"/>
      <c r="Y420" s="85"/>
      <c r="Z420" s="84"/>
      <c r="AA420" s="83"/>
      <c r="AB420" s="85"/>
      <c r="AC420" s="84"/>
      <c r="AD420" s="83"/>
      <c r="AE420" s="85"/>
      <c r="AF420" s="84"/>
      <c r="AG420" s="83"/>
      <c r="AH420" s="85"/>
      <c r="AI420" s="84"/>
      <c r="AJ420" s="83"/>
      <c r="AK420" s="85"/>
      <c r="AL420" s="84"/>
      <c r="AM420" s="83"/>
      <c r="AN420" s="85"/>
      <c r="AO420" s="84"/>
      <c r="AP420" s="83"/>
      <c r="AQ420" s="85"/>
      <c r="AR420" s="84"/>
      <c r="AS420" s="83"/>
      <c r="AT420" s="85"/>
      <c r="AU420" s="84"/>
      <c r="AV420" s="83"/>
      <c r="AW420" s="85"/>
      <c r="AX420" s="84"/>
      <c r="AY420" s="83"/>
      <c r="AZ420" s="85"/>
      <c r="BA420" s="84"/>
      <c r="BB420" s="83"/>
      <c r="BC420" s="85"/>
      <c r="BD420" s="84"/>
      <c r="BE420" s="83"/>
      <c r="BF420" s="85"/>
      <c r="BG420" s="84"/>
      <c r="BH420" s="83"/>
      <c r="BI420" s="85"/>
      <c r="BJ420" s="84"/>
      <c r="BK420" s="83"/>
      <c r="BL420" s="85"/>
      <c r="BM420" s="84"/>
      <c r="BN420" s="83"/>
      <c r="BO420" s="85"/>
      <c r="BP420" s="84"/>
      <c r="BQ420" s="83"/>
      <c r="BR420" s="85"/>
      <c r="BS420" s="84"/>
      <c r="BT420" s="83"/>
      <c r="BU420" s="85"/>
      <c r="BV420" s="84"/>
      <c r="BW420" s="83"/>
      <c r="BX420" s="85"/>
      <c r="BY420" s="84"/>
      <c r="BZ420" s="83"/>
      <c r="CA420" s="85"/>
      <c r="CB420" s="84"/>
      <c r="CC420" s="83"/>
      <c r="CD420" s="85"/>
      <c r="CE420" s="84"/>
      <c r="CF420" s="83"/>
      <c r="CG420" s="85"/>
      <c r="CH420" s="84"/>
      <c r="CI420" s="83"/>
      <c r="CJ420" s="85"/>
      <c r="CK420" s="84"/>
      <c r="CL420" s="83"/>
      <c r="CM420" s="85"/>
    </row>
    <row r="421" spans="1:91" ht="18" customHeight="1">
      <c r="B421" s="36" t="s">
        <v>337</v>
      </c>
      <c r="D421"/>
      <c r="E421" s="1" t="s">
        <v>13</v>
      </c>
      <c r="H421" s="22"/>
      <c r="J421" s="24">
        <f t="shared" ref="J421" si="368">SUM(J68:J70,J96)</f>
        <v>2091.8514084222438</v>
      </c>
      <c r="K421" s="22"/>
      <c r="M421" s="24">
        <f t="shared" ref="M421" si="369">SUM(M68:M70,M96)</f>
        <v>1983.6886579160623</v>
      </c>
      <c r="N421" s="22"/>
      <c r="P421" s="24">
        <f t="shared" ref="P421" si="370">SUM(P68:P70,P96)</f>
        <v>1841.1632616247311</v>
      </c>
      <c r="Q421" s="22"/>
      <c r="S421" s="24">
        <f t="shared" ref="S421" si="371">SUM(S68:S70,S96)</f>
        <v>1632.9042919347216</v>
      </c>
      <c r="T421" s="22"/>
      <c r="V421" s="24">
        <f t="shared" ref="V421" si="372">SUM(V68:V70,V96)</f>
        <v>1205.9345291578766</v>
      </c>
      <c r="W421" s="22"/>
      <c r="Y421" s="24">
        <f t="shared" ref="Y421" si="373">SUM(Y68:Y70,Y96)</f>
        <v>1331.8224854055181</v>
      </c>
      <c r="Z421" s="22"/>
      <c r="AB421" s="24">
        <f t="shared" ref="AB421" si="374">SUM(AB68:AB70,AB96)</f>
        <v>1382.2896033006407</v>
      </c>
      <c r="AC421" s="22"/>
      <c r="AE421" s="24">
        <f t="shared" ref="AE421" si="375">SUM(AE68:AE70,AE96)</f>
        <v>1308.4233737292698</v>
      </c>
      <c r="AF421" s="22"/>
      <c r="AH421" s="24">
        <f t="shared" ref="AH421" si="376">SUM(AH68:AH70,AH96)</f>
        <v>1088.2005293966999</v>
      </c>
      <c r="AI421" s="22"/>
      <c r="AK421" s="24">
        <f t="shared" ref="AK421" si="377">SUM(AK68:AK70,AK96)</f>
        <v>1040.9071247648878</v>
      </c>
      <c r="AL421" s="22"/>
      <c r="AN421" s="24">
        <f t="shared" ref="AN421" si="378">SUM(AN68:AN70,AN96)</f>
        <v>1247.5880036636513</v>
      </c>
      <c r="AO421" s="22"/>
      <c r="AQ421" s="24">
        <f t="shared" ref="AQ421" si="379">SUM(AQ68:AQ70,AQ96)</f>
        <v>952.37447469778829</v>
      </c>
      <c r="AR421" s="22"/>
      <c r="AT421" s="24">
        <f t="shared" ref="AT421" si="380">SUM(AT68:AT70,AT96)</f>
        <v>934.78437631083386</v>
      </c>
      <c r="AU421" s="22"/>
      <c r="AW421" s="24">
        <f t="shared" ref="AW421" si="381">SUM(AW68:AW70,AW96)</f>
        <v>3547.9323833438038</v>
      </c>
      <c r="AX421" s="22"/>
      <c r="AZ421" s="24">
        <f t="shared" ref="AZ421" si="382">SUM(AZ68:AZ70,AZ96)</f>
        <v>3587.6848090726849</v>
      </c>
      <c r="BA421" s="22"/>
      <c r="BC421" s="24">
        <f t="shared" ref="BC421" si="383">SUM(BC68:BC70,BC96)</f>
        <v>3399.6443457982518</v>
      </c>
      <c r="BD421" s="22"/>
      <c r="BF421" s="24">
        <f t="shared" ref="BF421" si="384">SUM(BF68:BF70,BF96)</f>
        <v>3337.8084417033938</v>
      </c>
      <c r="BG421" s="22"/>
      <c r="BI421" s="24">
        <f t="shared" ref="BI421" si="385">SUM(BI68:BI70,BI96)</f>
        <v>3220.8214115728024</v>
      </c>
      <c r="BJ421" s="22"/>
      <c r="BL421" s="24">
        <f t="shared" ref="BL421" si="386">SUM(BL68:BL70,BL96)</f>
        <v>3717.9659951497179</v>
      </c>
      <c r="BM421" s="22"/>
      <c r="BO421" s="24">
        <f t="shared" ref="BO421" si="387">SUM(BO68:BO70,BO96)</f>
        <v>3948.6751300743222</v>
      </c>
      <c r="BP421" s="22"/>
      <c r="BR421" s="24">
        <f t="shared" ref="BR421" si="388">SUM(BR68:BR70,BR96)</f>
        <v>4024.8225545927103</v>
      </c>
      <c r="BS421" s="22"/>
      <c r="BU421" s="24">
        <f t="shared" ref="BU421" si="389">SUM(BU68:BU70,BU96)</f>
        <v>3629.2736371746196</v>
      </c>
      <c r="BV421" s="22"/>
      <c r="BX421" s="24">
        <f t="shared" ref="BX421" si="390">SUM(BX68:BX70,BX96)</f>
        <v>3644.7785106141814</v>
      </c>
      <c r="BY421" s="22"/>
      <c r="CA421" s="24">
        <f t="shared" ref="CA421" si="391">SUM(CA68:CA70,CA96)</f>
        <v>4610.5184018287746</v>
      </c>
      <c r="CB421" s="22"/>
      <c r="CD421" s="24">
        <f t="shared" ref="CD421" si="392">SUM(CD68:CD70,CD96)</f>
        <v>3637.513904578439</v>
      </c>
      <c r="CE421" s="22"/>
      <c r="CG421" s="24">
        <f t="shared" ref="CG421" si="393">SUM(CG68:CG70,CG96)</f>
        <v>2782.7065631230462</v>
      </c>
      <c r="CH421" s="22"/>
      <c r="CJ421" s="24">
        <f t="shared" ref="CJ421" si="394">SUM(CJ68:CJ70,CJ96)</f>
        <v>3239.3163622616785</v>
      </c>
      <c r="CK421" s="22"/>
      <c r="CM421" s="24">
        <f>SUM(CM68:CM70,CM96)</f>
        <v>3490.4241983220245</v>
      </c>
    </row>
    <row r="422" spans="1:91" ht="18" customHeight="1">
      <c r="B422" s="36" t="s">
        <v>359</v>
      </c>
      <c r="D422"/>
      <c r="H422" s="22"/>
      <c r="J422" s="24">
        <f t="shared" ref="J422" si="395">SUM(J119,J148:J149)</f>
        <v>2289.8976190903968</v>
      </c>
      <c r="K422" s="22"/>
      <c r="M422" s="24">
        <f t="shared" ref="M422" si="396">SUM(M119,M148:M149)</f>
        <v>2568.1759936576441</v>
      </c>
      <c r="N422" s="22"/>
      <c r="P422" s="24">
        <f t="shared" ref="P422" si="397">SUM(P119,P148:P149)</f>
        <v>2354.4482467131311</v>
      </c>
      <c r="Q422" s="22"/>
      <c r="S422" s="24">
        <f t="shared" ref="S422" si="398">SUM(S119,S148:S149)</f>
        <v>1938.4742396663737</v>
      </c>
      <c r="T422" s="22"/>
      <c r="V422" s="24">
        <f t="shared" ref="V422" si="399">SUM(V119,V148:V149)</f>
        <v>2055.4753086419751</v>
      </c>
      <c r="W422" s="22"/>
      <c r="Y422" s="24">
        <f t="shared" ref="Y422" si="400">SUM(Y119,Y148:Y149)</f>
        <v>1872.3214285714284</v>
      </c>
      <c r="Z422" s="22"/>
      <c r="AB422" s="24">
        <f t="shared" ref="AB422" si="401">SUM(AB119,AB148:AB149)</f>
        <v>1672.0048231511255</v>
      </c>
      <c r="AC422" s="22"/>
      <c r="AE422" s="24">
        <f t="shared" ref="AE422" si="402">SUM(AE119,AE148:AE149)</f>
        <v>1818.0760869565217</v>
      </c>
      <c r="AF422" s="22"/>
      <c r="AH422" s="24">
        <f t="shared" ref="AH422" si="403">SUM(AH119,AH148:AH149)</f>
        <v>1802.0767326732673</v>
      </c>
      <c r="AI422" s="22"/>
      <c r="AK422" s="24">
        <f t="shared" ref="AK422" si="404">SUM(AK119,AK148:AK149)</f>
        <v>1508.1271929824561</v>
      </c>
      <c r="AL422" s="22"/>
      <c r="AN422" s="24">
        <f t="shared" ref="AN422" si="405">SUM(AN119,AN148:AN149)</f>
        <v>1368.8360655737706</v>
      </c>
      <c r="AO422" s="22"/>
      <c r="AQ422" s="24">
        <f t="shared" ref="AQ422" si="406">SUM(AQ119,AQ148:AQ149)</f>
        <v>1092.688524590164</v>
      </c>
      <c r="AR422" s="22"/>
      <c r="AT422" s="24">
        <f t="shared" ref="AT422" si="407">SUM(AT119,AT148:AT149)</f>
        <v>1115.1587622257184</v>
      </c>
      <c r="AU422" s="22"/>
      <c r="AW422" s="24">
        <f t="shared" ref="AW422" si="408">SUM(AW119,AW148:AW149)</f>
        <v>2551.7512499999998</v>
      </c>
      <c r="AX422" s="22"/>
      <c r="AZ422" s="24">
        <f t="shared" ref="AZ422" si="409">SUM(AZ119,AZ148:AZ149)</f>
        <v>2973.1556382015788</v>
      </c>
      <c r="BA422" s="22"/>
      <c r="BC422" s="24">
        <f t="shared" ref="BC422" si="410">SUM(BC119,BC148:BC149)</f>
        <v>3050.6628327284925</v>
      </c>
      <c r="BD422" s="22"/>
      <c r="BF422" s="24">
        <f t="shared" ref="BF422" si="411">SUM(BF119,BF148:BF149)</f>
        <v>2519.6832375259282</v>
      </c>
      <c r="BG422" s="22"/>
      <c r="BI422" s="24">
        <f t="shared" ref="BI422" si="412">SUM(BI119,BI148:BI149)</f>
        <v>2542.2952086419755</v>
      </c>
      <c r="BJ422" s="22"/>
      <c r="BL422" s="24">
        <f t="shared" ref="BL422" si="413">SUM(BL119,BL148:BL149)</f>
        <v>2242.1572585714284</v>
      </c>
      <c r="BM422" s="22"/>
      <c r="BO422" s="24">
        <f t="shared" ref="BO422" si="414">SUM(BO119,BO148:BO149)</f>
        <v>2009.3485047511253</v>
      </c>
      <c r="BP422" s="22"/>
      <c r="BR422" s="24">
        <f t="shared" ref="BR422" si="415">SUM(BR119,BR148:BR149)</f>
        <v>2172.883251156522</v>
      </c>
      <c r="BS422" s="22"/>
      <c r="BU422" s="24">
        <f t="shared" ref="BU422" si="416">SUM(BU119,BU148:BU149)</f>
        <v>2109.3651042732672</v>
      </c>
      <c r="BV422" s="22"/>
      <c r="BX422" s="24">
        <f t="shared" ref="BX422" si="417">SUM(BX119,BX148:BX149)</f>
        <v>1779.8553709824564</v>
      </c>
      <c r="BY422" s="22"/>
      <c r="CA422" s="24">
        <f t="shared" ref="CA422" si="418">SUM(CA119,CA148:CA149)</f>
        <v>1515.3784655737709</v>
      </c>
      <c r="CB422" s="22"/>
      <c r="CD422" s="24">
        <f t="shared" ref="CD422" si="419">SUM(CD119,CD148:CD149)</f>
        <v>1203.6970979591838</v>
      </c>
      <c r="CE422" s="22"/>
      <c r="CG422" s="24">
        <f>SUM(CG119,CG148:CG149)</f>
        <v>1162.1025999999999</v>
      </c>
      <c r="CH422" s="22"/>
      <c r="CJ422" s="24">
        <f>SUM(CJ119,CJ148:CJ149)</f>
        <v>1308.364</v>
      </c>
      <c r="CK422" s="22"/>
      <c r="CM422" s="24">
        <f>SUM(CM148:CM149)</f>
        <v>1387.4485683987273</v>
      </c>
    </row>
    <row r="423" spans="1:91" ht="18" customHeight="1">
      <c r="B423" s="36" t="s">
        <v>172</v>
      </c>
      <c r="D423"/>
      <c r="E423" s="1" t="s">
        <v>13</v>
      </c>
      <c r="H423" s="22"/>
      <c r="J423" s="24">
        <f t="shared" ref="J423" si="420">J185</f>
        <v>47327.069792249102</v>
      </c>
      <c r="K423" s="22"/>
      <c r="M423" s="24">
        <f t="shared" ref="M423" si="421">M185</f>
        <v>43245.20895977012</v>
      </c>
      <c r="N423" s="22"/>
      <c r="P423" s="24">
        <f t="shared" ref="P423" si="422">P185</f>
        <v>41215.443871954187</v>
      </c>
      <c r="Q423" s="22"/>
      <c r="S423" s="24">
        <f t="shared" ref="S423" si="423">S185</f>
        <v>42278.062980997944</v>
      </c>
      <c r="T423" s="22"/>
      <c r="V423" s="24">
        <f t="shared" ref="V423" si="424">V185</f>
        <v>46483.418213668723</v>
      </c>
      <c r="W423" s="22"/>
      <c r="Y423" s="24">
        <f t="shared" ref="Y423" si="425">Y185</f>
        <v>50085.22534192531</v>
      </c>
      <c r="Z423" s="22"/>
      <c r="AB423" s="24">
        <f t="shared" ref="AB423" si="426">AB185</f>
        <v>53609.15277812042</v>
      </c>
      <c r="AC423" s="22"/>
      <c r="AE423" s="24">
        <f t="shared" ref="AE423" si="427">AE185</f>
        <v>53625.256609705386</v>
      </c>
      <c r="AF423" s="22"/>
      <c r="AH423" s="24">
        <f t="shared" ref="AH423" si="428">AH185</f>
        <v>53262.892694313217</v>
      </c>
      <c r="AI423" s="22"/>
      <c r="AK423" s="24">
        <f t="shared" ref="AK423" si="429">AK185</f>
        <v>39542.621151828847</v>
      </c>
      <c r="AL423" s="22"/>
      <c r="AN423" s="24">
        <f t="shared" ref="AN423" si="430">AN185</f>
        <v>37163.467636341971</v>
      </c>
      <c r="AO423" s="22"/>
      <c r="AQ423" s="24">
        <f t="shared" ref="AQ423" si="431">AQ185</f>
        <v>33440.115506173432</v>
      </c>
      <c r="AR423" s="22"/>
      <c r="AT423" s="24">
        <f t="shared" ref="AT423" si="432">AT185</f>
        <v>38612.648505771976</v>
      </c>
      <c r="AU423" s="22"/>
      <c r="AW423" s="24">
        <f t="shared" ref="AW423" si="433">AW185</f>
        <v>47328.740796850179</v>
      </c>
      <c r="AX423" s="22"/>
      <c r="AZ423" s="24">
        <f t="shared" ref="AZ423" si="434">AZ185</f>
        <v>43244.891185182525</v>
      </c>
      <c r="BA423" s="22"/>
      <c r="BC423" s="24">
        <f t="shared" ref="BC423" si="435">BC185</f>
        <v>41453.751091147788</v>
      </c>
      <c r="BD423" s="22"/>
      <c r="BF423" s="24">
        <f t="shared" ref="BF423" si="436">BF185</f>
        <v>42478.306969453974</v>
      </c>
      <c r="BG423" s="22"/>
      <c r="BI423" s="24">
        <f t="shared" ref="BI423" si="437">BI185</f>
        <v>46601.668306634929</v>
      </c>
      <c r="BJ423" s="22"/>
      <c r="BL423" s="24">
        <f t="shared" ref="BL423" si="438">BL185</f>
        <v>51123.822125821549</v>
      </c>
      <c r="BM423" s="22"/>
      <c r="BO423" s="24">
        <f t="shared" ref="BO423" si="439">BO185</f>
        <v>55360.733061311133</v>
      </c>
      <c r="BP423" s="22"/>
      <c r="BR423" s="24">
        <f t="shared" ref="BR423" si="440">BR185</f>
        <v>55191.482399033273</v>
      </c>
      <c r="BS423" s="22"/>
      <c r="BU423" s="24">
        <f t="shared" ref="BU423" si="441">BU185</f>
        <v>55264.462688131644</v>
      </c>
      <c r="BV423" s="22"/>
      <c r="BX423" s="24">
        <f t="shared" ref="BX423" si="442">BX185</f>
        <v>38876.649197177925</v>
      </c>
      <c r="BY423" s="22"/>
      <c r="CA423" s="24">
        <f t="shared" ref="CA423" si="443">CA185</f>
        <v>42408.800249346983</v>
      </c>
      <c r="CB423" s="22"/>
      <c r="CD423" s="24">
        <f t="shared" ref="CD423" si="444">CD185</f>
        <v>39147.442626561853</v>
      </c>
      <c r="CE423" s="22"/>
      <c r="CG423" s="24">
        <f>CG185</f>
        <v>42964.429875301699</v>
      </c>
      <c r="CH423" s="22"/>
      <c r="CJ423" s="24">
        <f>CJ185</f>
        <v>43598.390896436715</v>
      </c>
      <c r="CK423" s="22"/>
      <c r="CM423" s="24">
        <f>CM185</f>
        <v>40266.623870735508</v>
      </c>
    </row>
    <row r="424" spans="1:91" ht="18" customHeight="1">
      <c r="B424" s="36" t="s">
        <v>199</v>
      </c>
      <c r="D424"/>
      <c r="H424" s="22"/>
      <c r="J424" s="24">
        <f t="shared" ref="J424" si="445">J217</f>
        <v>13094.350699999999</v>
      </c>
      <c r="K424" s="22"/>
      <c r="M424" s="24">
        <f t="shared" ref="M424" si="446">M217</f>
        <v>11819.567703999997</v>
      </c>
      <c r="N424" s="22"/>
      <c r="P424" s="24">
        <f t="shared" ref="P424" si="447">P217</f>
        <v>11462.470783999999</v>
      </c>
      <c r="Q424" s="22"/>
      <c r="S424" s="24">
        <f t="shared" ref="S424" si="448">S217</f>
        <v>11240.288902</v>
      </c>
      <c r="T424" s="22"/>
      <c r="V424" s="24">
        <f t="shared" ref="V424" si="449">V217</f>
        <v>11835.054898</v>
      </c>
      <c r="W424" s="22"/>
      <c r="Y424" s="24">
        <f t="shared" ref="Y424" si="450">Y217</f>
        <v>12998.756535999997</v>
      </c>
      <c r="Z424" s="22"/>
      <c r="AB424" s="24">
        <f t="shared" ref="AB424" si="451">AB217</f>
        <v>13933.137599999996</v>
      </c>
      <c r="AC424" s="22"/>
      <c r="AE424" s="24">
        <f t="shared" ref="AE424" si="452">AE217</f>
        <v>14706.603512000002</v>
      </c>
      <c r="AF424" s="22"/>
      <c r="AH424" s="24">
        <f t="shared" ref="AH424" si="453">AH217</f>
        <v>15651.378775999998</v>
      </c>
      <c r="AI424" s="22"/>
      <c r="AK424" s="24">
        <f t="shared" ref="AK424" si="454">AK217</f>
        <v>13139.302691277673</v>
      </c>
      <c r="AL424" s="22"/>
      <c r="AN424" s="24">
        <f t="shared" ref="AN424" si="455">AN217</f>
        <v>14785.710109</v>
      </c>
      <c r="AO424" s="22"/>
      <c r="AQ424" s="24">
        <f t="shared" ref="AQ424" si="456">AQ217</f>
        <v>13566.006181000001</v>
      </c>
      <c r="AR424" s="22"/>
      <c r="AT424" s="24">
        <f t="shared" ref="AT424" si="457">AT217</f>
        <v>14993.456212063726</v>
      </c>
      <c r="AU424" s="22"/>
      <c r="AW424" s="24">
        <f t="shared" ref="AW424" si="458">AW217</f>
        <v>13087.953611999999</v>
      </c>
      <c r="AX424" s="22"/>
      <c r="AZ424" s="24">
        <f t="shared" ref="AZ424" si="459">AZ217</f>
        <v>11814.120138</v>
      </c>
      <c r="BA424" s="22"/>
      <c r="BC424" s="24">
        <f t="shared" ref="BC424" si="460">BC217</f>
        <v>11460.322759999999</v>
      </c>
      <c r="BD424" s="22"/>
      <c r="BF424" s="24">
        <f t="shared" ref="BF424" si="461">BF217</f>
        <v>11239.723338</v>
      </c>
      <c r="BG424" s="22"/>
      <c r="BI424" s="24">
        <f t="shared" ref="BI424" si="462">BI217</f>
        <v>11836.527087999999</v>
      </c>
      <c r="BJ424" s="22"/>
      <c r="BL424" s="24">
        <f t="shared" ref="BL424" si="463">BL217</f>
        <v>13000.303388</v>
      </c>
      <c r="BM424" s="22"/>
      <c r="BO424" s="24">
        <f t="shared" ref="BO424" si="464">BO217</f>
        <v>13937.252319999998</v>
      </c>
      <c r="BP424" s="22"/>
      <c r="BR424" s="24">
        <f t="shared" ref="BR424" si="465">BR217</f>
        <v>14699.710497</v>
      </c>
      <c r="BS424" s="22"/>
      <c r="BU424" s="24">
        <f t="shared" ref="BU424" si="466">BU217</f>
        <v>15688.465495999999</v>
      </c>
      <c r="BV424" s="22"/>
      <c r="BX424" s="24">
        <f t="shared" ref="BX424" si="467">BX217</f>
        <v>13198.309579587592</v>
      </c>
      <c r="BY424" s="22"/>
      <c r="CA424" s="24">
        <f t="shared" ref="CA424" si="468">CA217</f>
        <v>14945.262753000001</v>
      </c>
      <c r="CB424" s="22"/>
      <c r="CD424" s="24">
        <f t="shared" ref="CD424" si="469">CD217</f>
        <v>13768.758369000001</v>
      </c>
      <c r="CE424" s="22"/>
      <c r="CG424" s="24">
        <f>CG217</f>
        <v>16251.541626418002</v>
      </c>
      <c r="CH424" s="22"/>
      <c r="CJ424" s="24">
        <f>CJ217</f>
        <v>17724.079787557697</v>
      </c>
      <c r="CK424" s="22"/>
      <c r="CM424" s="24">
        <f>CM217</f>
        <v>17544.653398900016</v>
      </c>
    </row>
    <row r="425" spans="1:91" ht="18" customHeight="1">
      <c r="B425" s="36" t="s">
        <v>16</v>
      </c>
      <c r="D425"/>
      <c r="E425" s="1" t="s">
        <v>13</v>
      </c>
      <c r="H425" s="22"/>
      <c r="J425" s="24">
        <f>J246</f>
        <v>3828.281425273718</v>
      </c>
      <c r="K425" s="22"/>
      <c r="M425" s="24">
        <f>M246</f>
        <v>3007.2440208316771</v>
      </c>
      <c r="N425" s="22"/>
      <c r="P425" s="24">
        <f>P246</f>
        <v>2882.4030545431551</v>
      </c>
      <c r="Q425" s="22"/>
      <c r="S425" s="24">
        <f>S246</f>
        <v>2224.7478103921749</v>
      </c>
      <c r="T425" s="22"/>
      <c r="V425" s="24">
        <f>V246</f>
        <v>2656.1249028130183</v>
      </c>
      <c r="W425" s="22"/>
      <c r="Y425" s="24">
        <f>Y246</f>
        <v>4166.8651910000008</v>
      </c>
      <c r="Z425" s="22"/>
      <c r="AB425" s="24">
        <f>AB246</f>
        <v>3706.9496785500251</v>
      </c>
      <c r="AC425" s="22"/>
      <c r="AE425" s="24">
        <f>AE246</f>
        <v>3764.8790835722393</v>
      </c>
      <c r="AF425" s="22"/>
      <c r="AH425" s="24">
        <f>AH246</f>
        <v>4743.2475028321351</v>
      </c>
      <c r="AI425" s="22"/>
      <c r="AK425" s="24">
        <f>AK246</f>
        <v>3237.876153240486</v>
      </c>
      <c r="AL425" s="22"/>
      <c r="AN425" s="24">
        <f>AN246</f>
        <v>2583.217982761078</v>
      </c>
      <c r="AO425" s="22"/>
      <c r="AQ425" s="24">
        <f>AQ246</f>
        <v>3132.9345333284919</v>
      </c>
      <c r="AR425" s="22"/>
      <c r="AT425" s="24">
        <f>AT246</f>
        <v>3551.9511133061342</v>
      </c>
      <c r="AU425" s="22"/>
      <c r="AW425" s="24">
        <f>AW246</f>
        <v>3828</v>
      </c>
      <c r="AX425" s="22"/>
      <c r="AZ425" s="24">
        <f>AZ246</f>
        <v>2785.0260208316822</v>
      </c>
      <c r="BA425" s="22"/>
      <c r="BC425" s="24">
        <f>BC246</f>
        <v>2872.9610545431597</v>
      </c>
      <c r="BD425" s="22"/>
      <c r="BF425" s="24">
        <f>BF246</f>
        <v>2599.8668103921755</v>
      </c>
      <c r="BG425" s="22"/>
      <c r="BI425" s="24">
        <f>BI246</f>
        <v>2791.4909028130182</v>
      </c>
      <c r="BJ425" s="22"/>
      <c r="BL425" s="24">
        <f>BL246</f>
        <v>3629.1391910000007</v>
      </c>
      <c r="BM425" s="22"/>
      <c r="BO425" s="24">
        <f>BO246</f>
        <v>3529.3889672207079</v>
      </c>
      <c r="BP425" s="22"/>
      <c r="BR425" s="24">
        <f>BR246</f>
        <v>3140.0140835722395</v>
      </c>
      <c r="BS425" s="22"/>
      <c r="BU425" s="24">
        <f>BU246</f>
        <v>3999.7905028321352</v>
      </c>
      <c r="BV425" s="22"/>
      <c r="BX425" s="24">
        <f>BX246</f>
        <v>2965.1378610000002</v>
      </c>
      <c r="BY425" s="22"/>
      <c r="CA425" s="24">
        <f>CA246</f>
        <v>3855.1358219999993</v>
      </c>
      <c r="CB425" s="22"/>
      <c r="CD425" s="24">
        <f>CD246</f>
        <v>4157.9080590000012</v>
      </c>
      <c r="CE425" s="22"/>
      <c r="CG425" s="24">
        <f>CG246</f>
        <v>4562.2167511494954</v>
      </c>
      <c r="CH425" s="22"/>
      <c r="CJ425" s="24">
        <f>CJ246</f>
        <v>4795.8071575728027</v>
      </c>
      <c r="CK425" s="22"/>
      <c r="CM425" s="24">
        <f>CM246</f>
        <v>5044.585212929409</v>
      </c>
    </row>
    <row r="426" spans="1:91" ht="18" customHeight="1">
      <c r="B426" s="36" t="s">
        <v>338</v>
      </c>
      <c r="D426"/>
      <c r="E426" s="1" t="s">
        <v>13</v>
      </c>
      <c r="H426" s="22"/>
      <c r="J426" s="24">
        <f>J399+J373+J359+J363+SUM(J347:J349)+J166</f>
        <v>2494.3753780511929</v>
      </c>
      <c r="K426" s="22"/>
      <c r="M426" s="24">
        <f>M399+M373+M359+M363+SUM(M347:M349)+M166</f>
        <v>2279.4083218745586</v>
      </c>
      <c r="N426" s="22"/>
      <c r="P426" s="24">
        <f>P399+P373+P359+P363+SUM(P347:P349)+P166</f>
        <v>2084.3646253450906</v>
      </c>
      <c r="Q426" s="22"/>
      <c r="S426" s="24">
        <f>S399+S373+S359+S363+SUM(S347:S349)+S166</f>
        <v>1414.3284868669157</v>
      </c>
      <c r="T426" s="22"/>
      <c r="V426" s="24">
        <f>V399+V373+V359+V363+SUM(V347:V349)+V166</f>
        <v>1360.0530186349013</v>
      </c>
      <c r="W426" s="22"/>
      <c r="Y426" s="24">
        <f>Y399+Y373+Y359+Y363+SUM(Y347:Y349)+Y166</f>
        <v>1979.7906062317988</v>
      </c>
      <c r="Z426" s="22"/>
      <c r="AB426" s="24">
        <f>AB399+AB373+AB359+AB363+SUM(AB347:AB349)+AB166</f>
        <v>1447.2533129904791</v>
      </c>
      <c r="AC426" s="22"/>
      <c r="AE426" s="24">
        <f>AE399+AE373+AE359+AE363+SUM(AE347:AE349)+AE166</f>
        <v>1373.1821737122127</v>
      </c>
      <c r="AF426" s="22"/>
      <c r="AH426" s="24">
        <f>AH399+AH373+AH359+AH363+SUM(AH347:AH349)+AH166</f>
        <v>1008.4622819254488</v>
      </c>
      <c r="AI426" s="22"/>
      <c r="AK426" s="24">
        <f>AK399+AK373+AK359+AK363+SUM(AK347:AK349)+AK166</f>
        <v>700.90862675760457</v>
      </c>
      <c r="AL426" s="22"/>
      <c r="AN426" s="24">
        <f>AN399+AN373+AN359+AN363+SUM(AN347:AN349)+AN166</f>
        <v>1077.4472709244219</v>
      </c>
      <c r="AO426" s="22"/>
      <c r="AQ426" s="24">
        <f>AQ399+AQ373+AQ359+AQ363+SUM(AQ347:AQ349)+AQ166</f>
        <v>759.39464305269087</v>
      </c>
      <c r="AR426" s="22"/>
      <c r="AT426" s="24">
        <f>AT399+AT373+AT359+AT363+SUM(AT347:AT349)+AT166</f>
        <v>794.84786305269074</v>
      </c>
      <c r="AU426" s="22"/>
      <c r="AW426" s="24">
        <f>AW399+AW373+AW359+AW363+SUM(AW347:AW349)+AW166</f>
        <v>2419.8906053682667</v>
      </c>
      <c r="AX426" s="22"/>
      <c r="AZ426" s="24">
        <f>AZ399+AZ373+AZ359+AZ363+SUM(AZ347:AZ349)+AZ166</f>
        <v>1954.961793907079</v>
      </c>
      <c r="BA426" s="22"/>
      <c r="BC426" s="24">
        <f>BC399+BC373+BC359+BC363+SUM(BC347:BC349)+BC166</f>
        <v>1885.1063164020015</v>
      </c>
      <c r="BD426" s="22"/>
      <c r="BF426" s="24">
        <f>BF399+BF373+BF359+BF363+SUM(BF347:BF349)+BF166</f>
        <v>1245.9062499563463</v>
      </c>
      <c r="BG426" s="22"/>
      <c r="BI426" s="24">
        <f>BI399+BI373+BI359+BI363+SUM(BI347:BI349)+BI166</f>
        <v>1284.9877269972706</v>
      </c>
      <c r="BJ426" s="22"/>
      <c r="BL426" s="24">
        <f>BL399+BL373+BL359+BL363+SUM(BL347:BL349)+BL166</f>
        <v>1840.4260306104281</v>
      </c>
      <c r="BM426" s="22"/>
      <c r="BO426" s="24">
        <f>BO399+BO373+BO359+BO363+SUM(BO347:BO349)+BO166</f>
        <v>1227.0309173249739</v>
      </c>
      <c r="BP426" s="22"/>
      <c r="BR426" s="24">
        <f>BR399+BR373+BR359+BR363+SUM(BR347:BR349)+BR166</f>
        <v>1122.5211858376483</v>
      </c>
      <c r="BS426" s="22"/>
      <c r="BU426" s="24">
        <f>BU399+BU373+BU359+BU363+SUM(BU347:BU349)+BU166</f>
        <v>840.51444835982738</v>
      </c>
      <c r="BV426" s="22"/>
      <c r="BX426" s="24">
        <f>BX399+BX373+BX359+BX363+SUM(BX347:BX349)+BX166</f>
        <v>641.84270515760454</v>
      </c>
      <c r="BY426" s="22"/>
      <c r="CA426" s="24">
        <f>CA399+CA373+CA359+CA363+SUM(CA347:CA349)+CA166</f>
        <v>1012.7416718172789</v>
      </c>
      <c r="CB426" s="22"/>
      <c r="CD426" s="24">
        <f>CD399+CD373+CD359+CD363+SUM(CD347:CD349)+CD166</f>
        <v>499.83385538602414</v>
      </c>
      <c r="CE426" s="22"/>
      <c r="CG426" s="24">
        <f>CG399+CG373+CG359+CG363+SUM(CG347:CG349)+CG166</f>
        <v>448.14239164102565</v>
      </c>
      <c r="CH426" s="22"/>
      <c r="CJ426" s="24">
        <f>CJ399+CJ373+CJ359+CJ363+SUM(CJ347:CJ349)+CJ166</f>
        <v>449.85563520406197</v>
      </c>
      <c r="CK426" s="22"/>
      <c r="CM426" s="24">
        <f>CM399+CM373+CM359+CM363+SUM(CM347:CM349)+CM166</f>
        <v>493.72816015766199</v>
      </c>
    </row>
    <row r="427" spans="1:91" ht="18" customHeight="1">
      <c r="B427" s="35" t="s">
        <v>339</v>
      </c>
      <c r="C427" s="3"/>
      <c r="D427" s="3"/>
      <c r="E427" s="3"/>
      <c r="F427" s="3"/>
      <c r="G427" s="3"/>
      <c r="H427" s="23"/>
      <c r="I427" s="3"/>
      <c r="J427" s="7">
        <f t="shared" ref="J427" si="470">SUM(J421:J426)</f>
        <v>71125.826323086643</v>
      </c>
      <c r="K427" s="23"/>
      <c r="L427" s="3"/>
      <c r="M427" s="7">
        <f t="shared" ref="M427" si="471">SUM(M421:M426)</f>
        <v>64903.293658050054</v>
      </c>
      <c r="N427" s="23"/>
      <c r="O427" s="3"/>
      <c r="P427" s="7">
        <f t="shared" ref="P427" si="472">SUM(P421:P426)</f>
        <v>61840.293844180291</v>
      </c>
      <c r="Q427" s="23"/>
      <c r="R427" s="3"/>
      <c r="S427" s="7">
        <f t="shared" ref="S427" si="473">SUM(S421:S426)</f>
        <v>60728.806711858131</v>
      </c>
      <c r="T427" s="23"/>
      <c r="U427" s="3"/>
      <c r="V427" s="7">
        <f t="shared" ref="V427" si="474">SUM(V421:V426)</f>
        <v>65596.060870916495</v>
      </c>
      <c r="W427" s="23"/>
      <c r="X427" s="3"/>
      <c r="Y427" s="7">
        <f t="shared" ref="Y427" si="475">SUM(Y421:Y426)</f>
        <v>72434.781589134058</v>
      </c>
      <c r="Z427" s="23"/>
      <c r="AA427" s="3"/>
      <c r="AB427" s="7">
        <f t="shared" ref="AB427" si="476">SUM(AB421:AB426)</f>
        <v>75750.78779611268</v>
      </c>
      <c r="AC427" s="23"/>
      <c r="AD427" s="3"/>
      <c r="AE427" s="7">
        <f t="shared" ref="AE427" si="477">SUM(AE421:AE426)</f>
        <v>76596.420839675644</v>
      </c>
      <c r="AF427" s="23"/>
      <c r="AG427" s="3"/>
      <c r="AH427" s="7">
        <f t="shared" ref="AH427" si="478">SUM(AH421:AH426)</f>
        <v>77556.258517140755</v>
      </c>
      <c r="AI427" s="23"/>
      <c r="AJ427" s="3"/>
      <c r="AK427" s="7">
        <f t="shared" ref="AK427" si="479">SUM(AK421:AK426)</f>
        <v>59169.742940851953</v>
      </c>
      <c r="AL427" s="23"/>
      <c r="AM427" s="3"/>
      <c r="AN427" s="7">
        <f t="shared" ref="AN427" si="480">SUM(AN421:AN426)</f>
        <v>58226.267068264897</v>
      </c>
      <c r="AO427" s="23"/>
      <c r="AP427" s="3"/>
      <c r="AQ427" s="7">
        <f t="shared" ref="AQ427" si="481">SUM(AQ421:AQ426)</f>
        <v>52943.513862842578</v>
      </c>
      <c r="AR427" s="23"/>
      <c r="AS427" s="3"/>
      <c r="AT427" s="7">
        <f t="shared" ref="AT427" si="482">SUM(AT421:AT426)</f>
        <v>60002.846832731077</v>
      </c>
      <c r="AU427" s="23"/>
      <c r="AV427" s="3"/>
      <c r="AW427" s="7">
        <f>SUM(AW421:AW426)</f>
        <v>72764.268647562261</v>
      </c>
      <c r="AX427" s="23"/>
      <c r="AY427" s="3"/>
      <c r="AZ427" s="7">
        <f>SUM(AZ421:AZ426)</f>
        <v>66359.839585195543</v>
      </c>
      <c r="BA427" s="23"/>
      <c r="BB427" s="3"/>
      <c r="BC427" s="7">
        <f>SUM(BC421:BC426)</f>
        <v>64122.448400619694</v>
      </c>
      <c r="BD427" s="23"/>
      <c r="BE427" s="3"/>
      <c r="BF427" s="7">
        <f>SUM(BF421:BF426)</f>
        <v>63421.29504703181</v>
      </c>
      <c r="BG427" s="23"/>
      <c r="BH427" s="3"/>
      <c r="BI427" s="7">
        <f>SUM(BI421:BI426)</f>
        <v>68277.790644659995</v>
      </c>
      <c r="BJ427" s="23"/>
      <c r="BK427" s="3"/>
      <c r="BL427" s="7">
        <f>SUM(BL421:BL426)</f>
        <v>75553.813989153117</v>
      </c>
      <c r="BM427" s="23"/>
      <c r="BN427" s="3"/>
      <c r="BO427" s="7">
        <f>SUM(BO421:BO426)</f>
        <v>80012.428900682251</v>
      </c>
      <c r="BP427" s="23"/>
      <c r="BQ427" s="3"/>
      <c r="BR427" s="7">
        <f>SUM(BR421:BR426)</f>
        <v>80351.433971192397</v>
      </c>
      <c r="BS427" s="23"/>
      <c r="BT427" s="3"/>
      <c r="BU427" s="7">
        <f>SUM(BU421:BU426)</f>
        <v>81531.871876771504</v>
      </c>
      <c r="BV427" s="23"/>
      <c r="BW427" s="3"/>
      <c r="BX427" s="7">
        <f>SUM(BX421:BX426)</f>
        <v>61106.573224519765</v>
      </c>
      <c r="BY427" s="23"/>
      <c r="BZ427" s="3"/>
      <c r="CA427" s="7">
        <f>SUM(CA421:CA426)</f>
        <v>68347.83736356681</v>
      </c>
      <c r="CB427" s="23"/>
      <c r="CC427" s="3"/>
      <c r="CD427" s="7">
        <f>SUM(CD421:CD426)</f>
        <v>62415.153912485504</v>
      </c>
      <c r="CE427" s="23"/>
      <c r="CF427" s="3"/>
      <c r="CG427" s="7">
        <f>SUM(CG421:CG426)</f>
        <v>68171.13980763327</v>
      </c>
      <c r="CH427" s="23"/>
      <c r="CI427" s="3"/>
      <c r="CJ427" s="7">
        <f>SUM(CJ421:CJ426)</f>
        <v>71115.813839032955</v>
      </c>
      <c r="CK427" s="23"/>
      <c r="CL427" s="3"/>
      <c r="CM427" s="7">
        <f>SUM(CM421:CM426)</f>
        <v>68227.463409443357</v>
      </c>
    </row>
    <row r="428" spans="1:91" ht="28.35" customHeight="1" outlineLevel="1">
      <c r="A428" s="11"/>
      <c r="B428" s="34" t="s">
        <v>340</v>
      </c>
      <c r="H428" s="22"/>
      <c r="J428" s="6"/>
      <c r="K428" s="22"/>
      <c r="M428" s="6"/>
      <c r="N428" s="22"/>
      <c r="P428" s="6"/>
      <c r="Q428" s="22"/>
      <c r="S428" s="6"/>
      <c r="T428" s="22"/>
      <c r="V428" s="6"/>
      <c r="W428" s="22"/>
      <c r="Y428" s="6"/>
      <c r="Z428" s="22"/>
      <c r="AB428" s="6"/>
      <c r="AC428" s="22"/>
      <c r="AE428" s="6"/>
      <c r="AF428" s="22"/>
      <c r="AH428" s="6"/>
      <c r="AI428" s="22"/>
      <c r="AK428" s="6"/>
      <c r="AL428" s="22"/>
      <c r="AN428" s="6"/>
      <c r="AO428" s="22"/>
      <c r="AQ428" s="6"/>
      <c r="AR428" s="22"/>
      <c r="AT428" s="6"/>
      <c r="AU428" s="22"/>
      <c r="AW428" s="6"/>
      <c r="AX428" s="22"/>
      <c r="AZ428" s="6"/>
      <c r="BA428" s="22"/>
      <c r="BC428" s="6"/>
      <c r="BD428" s="22"/>
      <c r="BF428" s="6"/>
      <c r="BG428" s="22"/>
      <c r="BI428" s="6"/>
      <c r="BJ428" s="22"/>
      <c r="BL428" s="6"/>
      <c r="BM428" s="22"/>
      <c r="BO428" s="6"/>
      <c r="BP428" s="22"/>
      <c r="BR428" s="6"/>
      <c r="BS428" s="22"/>
      <c r="BU428" s="6"/>
      <c r="BV428" s="22"/>
      <c r="BX428" s="6"/>
      <c r="BY428" s="22"/>
      <c r="CA428" s="6"/>
      <c r="CB428" s="22"/>
      <c r="CD428" s="6"/>
      <c r="CE428" s="22"/>
      <c r="CG428" s="6"/>
      <c r="CH428" s="22"/>
      <c r="CJ428" s="6"/>
      <c r="CK428" s="22"/>
      <c r="CM428" s="6"/>
    </row>
    <row r="429" spans="1:91" ht="18" customHeight="1" outlineLevel="1">
      <c r="B429" s="37" t="s">
        <v>341</v>
      </c>
      <c r="C429" s="38"/>
      <c r="D429" s="38"/>
      <c r="E429" s="38"/>
      <c r="F429" s="38"/>
      <c r="G429" s="38"/>
      <c r="H429" s="39"/>
      <c r="I429" s="38"/>
      <c r="J429" s="40"/>
      <c r="K429" s="39"/>
      <c r="L429" s="38"/>
      <c r="M429" s="40"/>
      <c r="N429" s="39"/>
      <c r="O429" s="38"/>
      <c r="P429" s="40"/>
      <c r="Q429" s="39"/>
      <c r="R429" s="38"/>
      <c r="S429" s="40"/>
      <c r="T429" s="39"/>
      <c r="U429" s="38"/>
      <c r="V429" s="40"/>
      <c r="W429" s="39"/>
      <c r="X429" s="38"/>
      <c r="Y429" s="40"/>
      <c r="Z429" s="39"/>
      <c r="AA429" s="38"/>
      <c r="AB429" s="40"/>
      <c r="AC429" s="39"/>
      <c r="AD429" s="38"/>
      <c r="AE429" s="40"/>
      <c r="AF429" s="39"/>
      <c r="AG429" s="38"/>
      <c r="AH429" s="40"/>
      <c r="AI429" s="39"/>
      <c r="AJ429" s="38"/>
      <c r="AK429" s="40"/>
      <c r="AL429" s="39"/>
      <c r="AM429" s="38"/>
      <c r="AN429" s="40"/>
      <c r="AO429" s="39"/>
      <c r="AP429" s="38"/>
      <c r="AQ429" s="40"/>
      <c r="AR429" s="39"/>
      <c r="AS429" s="38"/>
      <c r="AT429" s="40"/>
      <c r="AU429" s="39"/>
      <c r="AV429" s="38"/>
      <c r="AW429" s="40"/>
      <c r="AX429" s="39"/>
      <c r="AY429" s="38"/>
      <c r="AZ429" s="40"/>
      <c r="BA429" s="39"/>
      <c r="BB429" s="38"/>
      <c r="BC429" s="40"/>
      <c r="BD429" s="39"/>
      <c r="BE429" s="38"/>
      <c r="BF429" s="40"/>
      <c r="BG429" s="39"/>
      <c r="BH429" s="38"/>
      <c r="BI429" s="40"/>
      <c r="BJ429" s="39"/>
      <c r="BK429" s="38"/>
      <c r="BL429" s="40"/>
      <c r="BM429" s="39"/>
      <c r="BN429" s="38"/>
      <c r="BO429" s="40"/>
      <c r="BP429" s="39"/>
      <c r="BQ429" s="38"/>
      <c r="BR429" s="40"/>
      <c r="BS429" s="39"/>
      <c r="BT429" s="38"/>
      <c r="BU429" s="40"/>
      <c r="BV429" s="39"/>
      <c r="BW429" s="38"/>
      <c r="BX429" s="40"/>
      <c r="BY429" s="39"/>
      <c r="BZ429" s="38"/>
      <c r="CA429" s="40"/>
      <c r="CB429" s="39"/>
      <c r="CC429" s="38"/>
      <c r="CD429" s="40"/>
      <c r="CE429" s="39"/>
      <c r="CF429" s="38"/>
      <c r="CG429" s="40"/>
      <c r="CH429" s="39"/>
      <c r="CI429" s="38"/>
      <c r="CJ429" s="40"/>
      <c r="CK429" s="39"/>
      <c r="CL429" s="38"/>
      <c r="CM429" s="40"/>
    </row>
    <row r="430" spans="1:91" ht="18" customHeight="1" outlineLevel="1">
      <c r="B430" s="36" t="s">
        <v>342</v>
      </c>
      <c r="C430" s="1">
        <v>1</v>
      </c>
      <c r="D430" s="1" t="s">
        <v>9</v>
      </c>
      <c r="E430" s="1" t="s">
        <v>9</v>
      </c>
      <c r="H430" s="22"/>
      <c r="J430" s="24">
        <f t="shared" ref="J430:J452" si="483">SUMIFS(J$13:J$404,$C$13:$C$404,$C430,$D$13:$D$404,$D430,$E$13:$E$404,$E430)</f>
        <v>86377.373885019188</v>
      </c>
      <c r="K430" s="22"/>
      <c r="M430" s="24">
        <f t="shared" ref="M430:M452" si="484">SUMIFS(M$13:M$404,$C$13:$C$404,$C430,$D$13:$D$404,$D430,$E$13:$E$404,$E430)</f>
        <v>87007.530803199246</v>
      </c>
      <c r="N430" s="22"/>
      <c r="P430" s="24">
        <f t="shared" ref="P430:P452" si="485">SUMIFS(P$13:P$404,$C$13:$C$404,$C430,$D$13:$D$404,$D430,$E$13:$E$404,$E430)</f>
        <v>81687.754547119199</v>
      </c>
      <c r="Q430" s="22"/>
      <c r="S430" s="24">
        <f t="shared" ref="S430:S452" si="486">SUMIFS(S$13:S$404,$C$13:$C$404,$C430,$D$13:$D$404,$D430,$E$13:$E$404,$E430)</f>
        <v>75219.607339708615</v>
      </c>
      <c r="T430" s="22"/>
      <c r="V430" s="24">
        <f t="shared" ref="V430:V452" si="487">SUMIFS(V$13:V$404,$C$13:$C$404,$C430,$D$13:$D$404,$D430,$E$13:$E$404,$E430)</f>
        <v>68870.683981313879</v>
      </c>
      <c r="W430" s="22"/>
      <c r="Y430" s="24">
        <f t="shared" ref="Y430:Y452" si="488">SUMIFS(Y$13:Y$404,$C$13:$C$404,$C430,$D$13:$D$404,$D430,$E$13:$E$404,$E430)</f>
        <v>69595.676704574667</v>
      </c>
      <c r="Z430" s="22"/>
      <c r="AB430" s="24">
        <f t="shared" ref="AB430:AB452" si="489">SUMIFS(AB$13:AB$404,$C$13:$C$404,$C430,$D$13:$D$404,$D430,$E$13:$E$404,$E430)</f>
        <v>76070.417656624413</v>
      </c>
      <c r="AC430" s="22"/>
      <c r="AE430" s="24">
        <f t="shared" ref="AE430:AE452" si="490">SUMIFS(AE$13:AE$404,$C$13:$C$404,$C430,$D$13:$D$404,$D430,$E$13:$E$404,$E430)</f>
        <v>81406.424056163014</v>
      </c>
      <c r="AF430" s="22"/>
      <c r="AH430" s="24">
        <f t="shared" ref="AH430:AH452" si="491">SUMIFS(AH$13:AH$404,$C$13:$C$404,$C430,$D$13:$D$404,$D430,$E$13:$E$404,$E430)</f>
        <v>85928.491913224978</v>
      </c>
      <c r="AI430" s="22"/>
      <c r="AK430" s="24">
        <f t="shared" ref="AK430:AK452" si="492">SUMIFS(AK$13:AK$404,$C$13:$C$404,$C430,$D$13:$D$404,$D430,$E$13:$E$404,$E430)</f>
        <v>75812.650647976174</v>
      </c>
      <c r="AL430" s="22"/>
      <c r="AN430" s="24">
        <f t="shared" ref="AN430:AN452" si="493">SUMIFS(AN$13:AN$404,$C$13:$C$404,$C430,$D$13:$D$404,$D430,$E$13:$E$404,$E430)</f>
        <v>87991.13909094769</v>
      </c>
      <c r="AO430" s="22"/>
      <c r="AQ430" s="24">
        <f t="shared" ref="AQ430:AQ452" si="494">SUMIFS(AQ$13:AQ$404,$C$13:$C$404,$C430,$D$13:$D$404,$D430,$E$13:$E$404,$E430)</f>
        <v>92330.286793030391</v>
      </c>
      <c r="AR430" s="22"/>
      <c r="AT430" s="24">
        <f t="shared" ref="AT430:AT452" si="495">SUMIFS(AT$13:AT$404,$C$13:$C$404,$C430,$D$13:$D$404,$D430,$E$13:$E$404,$E430)</f>
        <v>95356.334810660599</v>
      </c>
      <c r="AU430" s="22"/>
      <c r="AW430" s="24">
        <f t="shared" ref="AW430:AW452" si="496">SUMIFS(AW$13:AW$404,$C$13:$C$404,$C430,$D$13:$D$404,$D430,$E$13:$E$404,$E430)</f>
        <v>90591.314929917586</v>
      </c>
      <c r="AX430" s="22"/>
      <c r="AZ430" s="24">
        <f t="shared" ref="AZ430:AZ452" si="497">SUMIFS(AZ$13:AZ$404,$C$13:$C$404,$C430,$D$13:$D$404,$D430,$E$13:$E$404,$E430)</f>
        <v>91495.061717702338</v>
      </c>
      <c r="BA430" s="22"/>
      <c r="BC430" s="24">
        <f t="shared" ref="BC430:BC452" si="498">SUMIFS(BC$13:BC$404,$C$13:$C$404,$C430,$D$13:$D$404,$D430,$E$13:$E$404,$E430)</f>
        <v>86214.348158442706</v>
      </c>
      <c r="BD430" s="22"/>
      <c r="BF430" s="24">
        <f t="shared" ref="BF430:BF452" si="499">SUMIFS(BF$13:BF$404,$C$13:$C$404,$C430,$D$13:$D$404,$D430,$E$13:$E$404,$E430)</f>
        <v>79552.339583975699</v>
      </c>
      <c r="BG430" s="22"/>
      <c r="BI430" s="24">
        <f t="shared" ref="BI430:BI452" si="500">SUMIFS(BI$13:BI$404,$C$13:$C$404,$C430,$D$13:$D$404,$D430,$E$13:$E$404,$E430)</f>
        <v>73203.712777221779</v>
      </c>
      <c r="BJ430" s="22"/>
      <c r="BL430" s="24">
        <f t="shared" ref="BL430:BL452" si="501">SUMIFS(BL$13:BL$404,$C$13:$C$404,$C430,$D$13:$D$404,$D430,$E$13:$E$404,$E430)</f>
        <v>74510.16536676907</v>
      </c>
      <c r="BM430" s="22"/>
      <c r="BO430" s="24">
        <f t="shared" ref="BO430:BO452" si="502">SUMIFS(BO$13:BO$404,$C$13:$C$404,$C430,$D$13:$D$404,$D430,$E$13:$E$404,$E430)</f>
        <v>82207.772754734993</v>
      </c>
      <c r="BP430" s="22"/>
      <c r="BR430" s="24">
        <f t="shared" ref="BR430:BR452" si="503">SUMIFS(BR$13:BR$404,$C$13:$C$404,$C430,$D$13:$D$404,$D430,$E$13:$E$404,$E430)</f>
        <v>88336.670083230012</v>
      </c>
      <c r="BS430" s="22"/>
      <c r="BU430" s="24">
        <f t="shared" ref="BU430:BU452" si="504">SUMIFS(BU$13:BU$404,$C$13:$C$404,$C430,$D$13:$D$404,$D430,$E$13:$E$404,$E430)</f>
        <v>93739.838132667384</v>
      </c>
      <c r="BV430" s="22"/>
      <c r="BX430" s="24">
        <f t="shared" ref="BX430:BX452" si="505">SUMIFS(BX$13:BX$404,$C$13:$C$404,$C430,$D$13:$D$404,$D430,$E$13:$E$404,$E430)</f>
        <v>83564.347340945387</v>
      </c>
      <c r="BY430" s="22"/>
      <c r="CA430" s="24">
        <f t="shared" ref="CA430:CA452" si="506">SUMIFS(CA$13:CA$404,$C$13:$C$404,$C430,$D$13:$D$404,$D430,$E$13:$E$404,$E430)</f>
        <v>95171.550334274012</v>
      </c>
      <c r="CB430" s="22"/>
      <c r="CD430" s="24">
        <f t="shared" ref="CD430:CD452" si="507">SUMIFS(CD$13:CD$404,$C$13:$C$404,$C430,$D$13:$D$404,$D430,$E$13:$E$404,$E430)</f>
        <v>97781.588110387383</v>
      </c>
      <c r="CE430" s="22"/>
      <c r="CG430" s="24">
        <f t="shared" ref="CG430:CG452" si="508">SUMIFS(CG$13:CG$404,$C$13:$C$404,$C430,$D$13:$D$404,$D430,$E$13:$E$404,$E430)</f>
        <v>96595.666029384796</v>
      </c>
      <c r="CH430" s="22"/>
      <c r="CJ430" s="24">
        <f t="shared" ref="CJ430:CJ452" si="509">SUMIFS(CJ$13:CJ$404,$C$13:$C$404,$C430,$D$13:$D$404,$D430,$E$13:$E$404,$E430)</f>
        <v>84971.969867036678</v>
      </c>
      <c r="CK430" s="22"/>
      <c r="CM430" s="24">
        <f t="shared" ref="CM430:CM452" si="510">SUMIFS(CM$13:CM$404,$C$13:$C$404,$C430,$D$13:$D$404,$D430,$E$13:$E$404,$E430)</f>
        <v>80262.243874784472</v>
      </c>
    </row>
    <row r="431" spans="1:91" ht="18" customHeight="1" outlineLevel="1">
      <c r="B431" s="36" t="s">
        <v>57</v>
      </c>
      <c r="C431" s="1">
        <v>2</v>
      </c>
      <c r="D431" s="1" t="s">
        <v>9</v>
      </c>
      <c r="E431" s="1" t="s">
        <v>9</v>
      </c>
      <c r="H431" s="22"/>
      <c r="J431" s="24">
        <f t="shared" si="483"/>
        <v>45226.218730965804</v>
      </c>
      <c r="K431" s="22"/>
      <c r="M431" s="24">
        <f t="shared" si="484"/>
        <v>45924.828357169768</v>
      </c>
      <c r="N431" s="22"/>
      <c r="P431" s="24">
        <f t="shared" si="485"/>
        <v>45722.635401949512</v>
      </c>
      <c r="Q431" s="22"/>
      <c r="S431" s="24">
        <f t="shared" si="486"/>
        <v>47146.060277445642</v>
      </c>
      <c r="T431" s="22"/>
      <c r="V431" s="24">
        <f t="shared" si="487"/>
        <v>47103.253093799722</v>
      </c>
      <c r="W431" s="22"/>
      <c r="Y431" s="24">
        <f t="shared" si="488"/>
        <v>48214.645613744367</v>
      </c>
      <c r="Z431" s="22"/>
      <c r="AB431" s="24">
        <f t="shared" si="489"/>
        <v>49671.211268238243</v>
      </c>
      <c r="AC431" s="22"/>
      <c r="AE431" s="24">
        <f t="shared" si="490"/>
        <v>50024.200330419117</v>
      </c>
      <c r="AF431" s="22"/>
      <c r="AH431" s="24">
        <f t="shared" si="491"/>
        <v>50661.854825925198</v>
      </c>
      <c r="AI431" s="22"/>
      <c r="AK431" s="24">
        <f t="shared" si="492"/>
        <v>47408.475232750381</v>
      </c>
      <c r="AL431" s="22"/>
      <c r="AN431" s="24">
        <f t="shared" si="493"/>
        <v>56593.032079062788</v>
      </c>
      <c r="AO431" s="22"/>
      <c r="AQ431" s="24">
        <f t="shared" si="494"/>
        <v>63605.205582740935</v>
      </c>
      <c r="AR431" s="22"/>
      <c r="AT431" s="24">
        <f t="shared" si="495"/>
        <v>69048.955287286502</v>
      </c>
      <c r="AU431" s="22"/>
      <c r="AW431" s="24">
        <f t="shared" si="496"/>
        <v>37214.313509793603</v>
      </c>
      <c r="AX431" s="22"/>
      <c r="AZ431" s="24">
        <f t="shared" si="497"/>
        <v>36987.80141828354</v>
      </c>
      <c r="BA431" s="22"/>
      <c r="BC431" s="24">
        <f t="shared" si="498"/>
        <v>37064.517143082739</v>
      </c>
      <c r="BD431" s="22"/>
      <c r="BF431" s="24">
        <f t="shared" si="499"/>
        <v>38178.987821729519</v>
      </c>
      <c r="BG431" s="22"/>
      <c r="BI431" s="24">
        <f t="shared" si="500"/>
        <v>38041.115992672938</v>
      </c>
      <c r="BJ431" s="22"/>
      <c r="BL431" s="24">
        <f t="shared" si="501"/>
        <v>38890.244573594508</v>
      </c>
      <c r="BM431" s="22"/>
      <c r="BO431" s="24">
        <f t="shared" si="502"/>
        <v>39426.888234864819</v>
      </c>
      <c r="BP431" s="22"/>
      <c r="BR431" s="24">
        <f t="shared" si="503"/>
        <v>39953.599220806558</v>
      </c>
      <c r="BS431" s="22"/>
      <c r="BU431" s="24">
        <f t="shared" si="504"/>
        <v>41056.796674088466</v>
      </c>
      <c r="BV431" s="22"/>
      <c r="BX431" s="24">
        <f t="shared" si="505"/>
        <v>37799.167848254685</v>
      </c>
      <c r="BY431" s="22"/>
      <c r="CA431" s="24">
        <f t="shared" si="506"/>
        <v>46286.816592131378</v>
      </c>
      <c r="CB431" s="22"/>
      <c r="CD431" s="24">
        <f t="shared" si="507"/>
        <v>52498.745309543825</v>
      </c>
      <c r="CE431" s="22"/>
      <c r="CG431" s="24">
        <f t="shared" si="508"/>
        <v>56788.46035571734</v>
      </c>
      <c r="CH431" s="22"/>
      <c r="CJ431" s="24">
        <f t="shared" si="509"/>
        <v>57832.954261168197</v>
      </c>
      <c r="CK431" s="22"/>
      <c r="CM431" s="24">
        <f t="shared" si="510"/>
        <v>58702.040209751925</v>
      </c>
    </row>
    <row r="432" spans="1:91" ht="18" customHeight="1" outlineLevel="1">
      <c r="B432" s="36" t="s">
        <v>100</v>
      </c>
      <c r="C432" s="1">
        <v>3</v>
      </c>
      <c r="D432" s="1" t="s">
        <v>9</v>
      </c>
      <c r="E432" s="1" t="s">
        <v>9</v>
      </c>
      <c r="H432" s="22"/>
      <c r="J432" s="24">
        <f t="shared" si="483"/>
        <v>30537.267377050353</v>
      </c>
      <c r="K432" s="22"/>
      <c r="M432" s="24">
        <f t="shared" si="484"/>
        <v>30887.968582405163</v>
      </c>
      <c r="N432" s="22"/>
      <c r="P432" s="24">
        <f t="shared" si="485"/>
        <v>30807.557209002312</v>
      </c>
      <c r="Q432" s="22"/>
      <c r="S432" s="24">
        <f t="shared" si="486"/>
        <v>30730.727347789743</v>
      </c>
      <c r="T432" s="22"/>
      <c r="V432" s="24">
        <f t="shared" si="487"/>
        <v>30884.164162172867</v>
      </c>
      <c r="W432" s="22"/>
      <c r="Y432" s="24">
        <f t="shared" si="488"/>
        <v>31370.795573698928</v>
      </c>
      <c r="Z432" s="22"/>
      <c r="AB432" s="24">
        <f t="shared" si="489"/>
        <v>32217.948552193142</v>
      </c>
      <c r="AC432" s="22"/>
      <c r="AE432" s="24">
        <f t="shared" si="490"/>
        <v>32650.447331375235</v>
      </c>
      <c r="AF432" s="22"/>
      <c r="AH432" s="24">
        <f t="shared" si="491"/>
        <v>33283.797296899509</v>
      </c>
      <c r="AI432" s="22"/>
      <c r="AK432" s="24">
        <f t="shared" si="492"/>
        <v>30472.953429441699</v>
      </c>
      <c r="AL432" s="22"/>
      <c r="AN432" s="24">
        <f t="shared" si="493"/>
        <v>33561.12564744788</v>
      </c>
      <c r="AO432" s="22"/>
      <c r="AQ432" s="24">
        <f t="shared" si="494"/>
        <v>37211.642194407825</v>
      </c>
      <c r="AR432" s="22"/>
      <c r="AT432" s="24">
        <f t="shared" si="495"/>
        <v>40211.691509415083</v>
      </c>
      <c r="AU432" s="22"/>
      <c r="AW432" s="24">
        <f t="shared" si="496"/>
        <v>28400.189900023146</v>
      </c>
      <c r="AX432" s="22"/>
      <c r="AZ432" s="24">
        <f t="shared" si="497"/>
        <v>28756.242311122329</v>
      </c>
      <c r="BA432" s="22"/>
      <c r="BC432" s="24">
        <f t="shared" si="498"/>
        <v>28665.496943671224</v>
      </c>
      <c r="BD432" s="22"/>
      <c r="BF432" s="24">
        <f t="shared" si="499"/>
        <v>28593.899248452457</v>
      </c>
      <c r="BG432" s="22"/>
      <c r="BI432" s="24">
        <f t="shared" si="500"/>
        <v>28737.138685793008</v>
      </c>
      <c r="BJ432" s="22"/>
      <c r="BL432" s="24">
        <f t="shared" si="501"/>
        <v>29174.822156436738</v>
      </c>
      <c r="BM432" s="22"/>
      <c r="BO432" s="24">
        <f t="shared" si="502"/>
        <v>29972.798935409715</v>
      </c>
      <c r="BP432" s="22"/>
      <c r="BR432" s="24">
        <f t="shared" si="503"/>
        <v>30045.951772491946</v>
      </c>
      <c r="BS432" s="22"/>
      <c r="BU432" s="24">
        <f t="shared" si="504"/>
        <v>30464.9548157354</v>
      </c>
      <c r="BV432" s="22"/>
      <c r="BX432" s="24">
        <f t="shared" si="505"/>
        <v>27613.510825404424</v>
      </c>
      <c r="BY432" s="22"/>
      <c r="CA432" s="24">
        <f t="shared" si="506"/>
        <v>30660.260074959999</v>
      </c>
      <c r="CB432" s="22"/>
      <c r="CD432" s="24">
        <f t="shared" si="507"/>
        <v>34128.779896132379</v>
      </c>
      <c r="CE432" s="22"/>
      <c r="CG432" s="24">
        <f t="shared" si="508"/>
        <v>36956.168792997494</v>
      </c>
      <c r="CH432" s="22"/>
      <c r="CJ432" s="24">
        <f t="shared" si="509"/>
        <v>38352.76813264595</v>
      </c>
      <c r="CK432" s="22"/>
      <c r="CM432" s="24">
        <f t="shared" si="510"/>
        <v>39005.917761492128</v>
      </c>
    </row>
    <row r="433" spans="2:91" ht="18" customHeight="1" outlineLevel="1">
      <c r="B433" s="36" t="s">
        <v>113</v>
      </c>
      <c r="C433" s="1">
        <v>4</v>
      </c>
      <c r="D433" s="1" t="s">
        <v>9</v>
      </c>
      <c r="E433" s="1" t="s">
        <v>9</v>
      </c>
      <c r="H433" s="22"/>
      <c r="J433" s="24">
        <f t="shared" si="483"/>
        <v>5152.3210714437746</v>
      </c>
      <c r="K433" s="22"/>
      <c r="M433" s="24">
        <f t="shared" si="484"/>
        <v>7086.0670472374895</v>
      </c>
      <c r="N433" s="22"/>
      <c r="P433" s="24">
        <f t="shared" si="485"/>
        <v>8111.0492479031682</v>
      </c>
      <c r="Q433" s="22"/>
      <c r="S433" s="24">
        <f t="shared" si="486"/>
        <v>7317.4078138716623</v>
      </c>
      <c r="T433" s="22"/>
      <c r="V433" s="24">
        <f t="shared" si="487"/>
        <v>6696.5108955877822</v>
      </c>
      <c r="W433" s="22"/>
      <c r="Y433" s="24">
        <f t="shared" si="488"/>
        <v>5554.1091639974866</v>
      </c>
      <c r="Z433" s="22"/>
      <c r="AB433" s="24">
        <f t="shared" si="489"/>
        <v>5193.0227232291372</v>
      </c>
      <c r="AC433" s="22"/>
      <c r="AE433" s="24">
        <f t="shared" si="490"/>
        <v>5449.1523465703976</v>
      </c>
      <c r="AF433" s="22"/>
      <c r="AH433" s="24">
        <f t="shared" si="491"/>
        <v>6177.1660649819496</v>
      </c>
      <c r="AI433" s="22"/>
      <c r="AK433" s="24">
        <f t="shared" si="492"/>
        <v>5270</v>
      </c>
      <c r="AL433" s="22"/>
      <c r="AN433" s="24">
        <f t="shared" si="493"/>
        <v>5847</v>
      </c>
      <c r="AO433" s="22"/>
      <c r="AQ433" s="24">
        <f t="shared" si="494"/>
        <v>5655.2416369562734</v>
      </c>
      <c r="AR433" s="22"/>
      <c r="AT433" s="24">
        <f t="shared" si="495"/>
        <v>6139.1191903169856</v>
      </c>
      <c r="AU433" s="22"/>
      <c r="AW433" s="24">
        <f t="shared" si="496"/>
        <v>5072.5</v>
      </c>
      <c r="AX433" s="22"/>
      <c r="AZ433" s="24">
        <f t="shared" si="497"/>
        <v>7893.5661060647672</v>
      </c>
      <c r="BA433" s="22"/>
      <c r="BC433" s="24">
        <f t="shared" si="498"/>
        <v>8530.8788472909437</v>
      </c>
      <c r="BD433" s="22"/>
      <c r="BF433" s="24">
        <f t="shared" si="499"/>
        <v>8020.3312678588372</v>
      </c>
      <c r="BG433" s="22"/>
      <c r="BI433" s="24">
        <f t="shared" si="500"/>
        <v>6696.5108955877822</v>
      </c>
      <c r="BJ433" s="22"/>
      <c r="BL433" s="24">
        <f t="shared" si="501"/>
        <v>5554.1091639974866</v>
      </c>
      <c r="BM433" s="22"/>
      <c r="BO433" s="24">
        <f t="shared" si="502"/>
        <v>5193.0227232291372</v>
      </c>
      <c r="BP433" s="22"/>
      <c r="BR433" s="24">
        <f t="shared" si="503"/>
        <v>5449.1523465703976</v>
      </c>
      <c r="BS433" s="22"/>
      <c r="BU433" s="24">
        <f t="shared" si="504"/>
        <v>6177.1660649819496</v>
      </c>
      <c r="BV433" s="22"/>
      <c r="BX433" s="24">
        <f t="shared" si="505"/>
        <v>5270</v>
      </c>
      <c r="BY433" s="22"/>
      <c r="CA433" s="24">
        <f t="shared" si="506"/>
        <v>5847</v>
      </c>
      <c r="CB433" s="22"/>
      <c r="CD433" s="24">
        <f t="shared" si="507"/>
        <v>5728.0000000000009</v>
      </c>
      <c r="CE433" s="22"/>
      <c r="CG433" s="24">
        <f t="shared" si="508"/>
        <v>6173.4442814007207</v>
      </c>
      <c r="CH433" s="22"/>
      <c r="CJ433" s="24">
        <f t="shared" si="509"/>
        <v>6654.9529402468233</v>
      </c>
      <c r="CK433" s="22"/>
      <c r="CM433" s="24">
        <f t="shared" si="510"/>
        <v>6766.5226932459227</v>
      </c>
    </row>
    <row r="434" spans="2:91" ht="18" customHeight="1" outlineLevel="1">
      <c r="B434" s="36" t="s">
        <v>125</v>
      </c>
      <c r="C434" s="1">
        <v>5</v>
      </c>
      <c r="D434" s="1" t="s">
        <v>9</v>
      </c>
      <c r="E434" s="1" t="s">
        <v>9</v>
      </c>
      <c r="H434" s="22"/>
      <c r="J434" s="24">
        <f t="shared" si="483"/>
        <v>4093.2644667705099</v>
      </c>
      <c r="K434" s="22"/>
      <c r="M434" s="24">
        <f t="shared" si="484"/>
        <v>5544.298638436313</v>
      </c>
      <c r="N434" s="22"/>
      <c r="P434" s="24">
        <f t="shared" si="485"/>
        <v>5469.0919595441455</v>
      </c>
      <c r="Q434" s="22"/>
      <c r="S434" s="24">
        <f t="shared" si="486"/>
        <v>5184.6499441265805</v>
      </c>
      <c r="T434" s="22"/>
      <c r="V434" s="24">
        <f t="shared" si="487"/>
        <v>5576.8421444122187</v>
      </c>
      <c r="W434" s="22"/>
      <c r="Y434" s="24">
        <f t="shared" si="488"/>
        <v>6447.6576760025137</v>
      </c>
      <c r="Z434" s="22"/>
      <c r="AB434" s="24">
        <f t="shared" si="489"/>
        <v>7182.4305057708634</v>
      </c>
      <c r="AC434" s="22"/>
      <c r="AE434" s="24">
        <f t="shared" si="490"/>
        <v>7937.4270942896028</v>
      </c>
      <c r="AF434" s="22"/>
      <c r="AH434" s="24">
        <f t="shared" si="491"/>
        <v>9072.2601014180509</v>
      </c>
      <c r="AI434" s="22"/>
      <c r="AK434" s="24">
        <f t="shared" si="492"/>
        <v>8416.7005872500013</v>
      </c>
      <c r="AL434" s="22"/>
      <c r="AN434" s="24">
        <f t="shared" si="493"/>
        <v>9729.6016</v>
      </c>
      <c r="AO434" s="22"/>
      <c r="AQ434" s="24">
        <f t="shared" si="494"/>
        <v>9846.5265065139174</v>
      </c>
      <c r="AR434" s="22"/>
      <c r="AT434" s="24">
        <f t="shared" si="495"/>
        <v>11485.083207000116</v>
      </c>
      <c r="AU434" s="22"/>
      <c r="AW434" s="24">
        <f t="shared" si="496"/>
        <v>3935.1653939999997</v>
      </c>
      <c r="AX434" s="22"/>
      <c r="AZ434" s="24">
        <f t="shared" si="497"/>
        <v>5904.6858712176891</v>
      </c>
      <c r="BA434" s="22"/>
      <c r="BC434" s="24">
        <f t="shared" si="498"/>
        <v>6145.4626997172709</v>
      </c>
      <c r="BD434" s="22"/>
      <c r="BF434" s="24">
        <f t="shared" si="499"/>
        <v>5889.3689772967327</v>
      </c>
      <c r="BG434" s="22"/>
      <c r="BI434" s="24">
        <f t="shared" si="500"/>
        <v>6155.6620444122182</v>
      </c>
      <c r="BJ434" s="22"/>
      <c r="BL434" s="24">
        <f t="shared" si="501"/>
        <v>6425.4935060025136</v>
      </c>
      <c r="BM434" s="22"/>
      <c r="BO434" s="24">
        <f t="shared" si="502"/>
        <v>7502.7741873708637</v>
      </c>
      <c r="BP434" s="22"/>
      <c r="BR434" s="24">
        <f t="shared" si="503"/>
        <v>7969.2342584896032</v>
      </c>
      <c r="BS434" s="22"/>
      <c r="BU434" s="24">
        <f t="shared" si="504"/>
        <v>9390.5484730180506</v>
      </c>
      <c r="BV434" s="22"/>
      <c r="BX434" s="24">
        <f t="shared" si="505"/>
        <v>8872.4287652499988</v>
      </c>
      <c r="BY434" s="22"/>
      <c r="CA434" s="24">
        <f t="shared" si="506"/>
        <v>9532.6735164699385</v>
      </c>
      <c r="CB434" s="22"/>
      <c r="CD434" s="24">
        <f t="shared" si="507"/>
        <v>9146.2435765246682</v>
      </c>
      <c r="CE434" s="22"/>
      <c r="CG434" s="24">
        <f t="shared" si="508"/>
        <v>10417.731155329826</v>
      </c>
      <c r="CH434" s="22"/>
      <c r="CJ434" s="24">
        <f t="shared" si="509"/>
        <v>11515.147335764352</v>
      </c>
      <c r="CK434" s="22"/>
      <c r="CM434" s="24">
        <f t="shared" si="510"/>
        <v>10984.416931291471</v>
      </c>
    </row>
    <row r="435" spans="2:91" ht="18" customHeight="1" outlineLevel="1">
      <c r="B435" s="36" t="s">
        <v>152</v>
      </c>
      <c r="C435" s="1">
        <v>6</v>
      </c>
      <c r="D435" s="1" t="s">
        <v>9</v>
      </c>
      <c r="E435" s="1" t="s">
        <v>9</v>
      </c>
      <c r="H435" s="22"/>
      <c r="J435" s="24">
        <f t="shared" si="483"/>
        <v>29.736073461538464</v>
      </c>
      <c r="K435" s="22"/>
      <c r="M435" s="24">
        <f t="shared" si="484"/>
        <v>133.36028461538461</v>
      </c>
      <c r="N435" s="22"/>
      <c r="P435" s="24">
        <f t="shared" si="485"/>
        <v>79.194012884615375</v>
      </c>
      <c r="Q435" s="22"/>
      <c r="S435" s="24">
        <f t="shared" si="486"/>
        <v>100.01551288461536</v>
      </c>
      <c r="T435" s="22"/>
      <c r="V435" s="24">
        <f t="shared" si="487"/>
        <v>95.015597884615374</v>
      </c>
      <c r="W435" s="22"/>
      <c r="Y435" s="24">
        <f t="shared" si="488"/>
        <v>130.8701226346154</v>
      </c>
      <c r="Z435" s="22"/>
      <c r="AB435" s="24">
        <f t="shared" si="489"/>
        <v>129.06876525000001</v>
      </c>
      <c r="AC435" s="22"/>
      <c r="AE435" s="24">
        <f t="shared" si="490"/>
        <v>187.33951000000002</v>
      </c>
      <c r="AF435" s="22"/>
      <c r="AH435" s="24">
        <f t="shared" si="491"/>
        <v>150.54867999999999</v>
      </c>
      <c r="AI435" s="22"/>
      <c r="AK435" s="24">
        <f t="shared" si="492"/>
        <v>243.05265811688082</v>
      </c>
      <c r="AL435" s="22"/>
      <c r="AN435" s="24">
        <f t="shared" si="493"/>
        <v>708.73037679411345</v>
      </c>
      <c r="AO435" s="22"/>
      <c r="AQ435" s="24">
        <f t="shared" si="494"/>
        <v>788.40575401166348</v>
      </c>
      <c r="AR435" s="22"/>
      <c r="AT435" s="24">
        <f t="shared" si="495"/>
        <v>1365.9021992049613</v>
      </c>
      <c r="AU435" s="22"/>
      <c r="AW435" s="24">
        <f t="shared" si="496"/>
        <v>40.696708461538464</v>
      </c>
      <c r="AX435" s="22"/>
      <c r="AZ435" s="24">
        <f t="shared" si="497"/>
        <v>161.44586726542875</v>
      </c>
      <c r="BA435" s="22"/>
      <c r="BC435" s="24">
        <f t="shared" si="498"/>
        <v>99.75254318470364</v>
      </c>
      <c r="BD435" s="22"/>
      <c r="BF435" s="24">
        <f t="shared" si="499"/>
        <v>124.0199660443682</v>
      </c>
      <c r="BG435" s="22"/>
      <c r="BI435" s="24">
        <f t="shared" si="500"/>
        <v>126.41361350117425</v>
      </c>
      <c r="BJ435" s="22"/>
      <c r="BL435" s="24">
        <f t="shared" si="501"/>
        <v>178.66426235545202</v>
      </c>
      <c r="BM435" s="22"/>
      <c r="BO435" s="24">
        <f t="shared" si="502"/>
        <v>182.20206198266794</v>
      </c>
      <c r="BP435" s="22"/>
      <c r="BR435" s="24">
        <f t="shared" si="503"/>
        <v>241.021272209953</v>
      </c>
      <c r="BS435" s="22"/>
      <c r="BU435" s="24">
        <f t="shared" si="504"/>
        <v>219.90295828667013</v>
      </c>
      <c r="BV435" s="22"/>
      <c r="BX435" s="24">
        <f t="shared" si="505"/>
        <v>421.01115394256408</v>
      </c>
      <c r="BY435" s="22"/>
      <c r="CA435" s="24">
        <f t="shared" si="506"/>
        <v>1138.5610619326208</v>
      </c>
      <c r="CB435" s="22"/>
      <c r="CD435" s="24">
        <f t="shared" si="507"/>
        <v>1361.4438591403518</v>
      </c>
      <c r="CE435" s="22"/>
      <c r="CG435" s="24">
        <f t="shared" si="508"/>
        <v>2045.9785851593856</v>
      </c>
      <c r="CH435" s="22"/>
      <c r="CJ435" s="24">
        <f t="shared" si="509"/>
        <v>1978.3325486258038</v>
      </c>
      <c r="CK435" s="22"/>
      <c r="CM435" s="24">
        <f t="shared" si="510"/>
        <v>1958.4621768796731</v>
      </c>
    </row>
    <row r="436" spans="2:91" ht="18" customHeight="1" outlineLevel="1">
      <c r="B436" s="36" t="s">
        <v>164</v>
      </c>
      <c r="C436" s="1">
        <v>7</v>
      </c>
      <c r="D436" s="1" t="s">
        <v>9</v>
      </c>
      <c r="E436" s="1" t="s">
        <v>9</v>
      </c>
      <c r="H436" s="22"/>
      <c r="J436" s="24">
        <f t="shared" si="483"/>
        <v>47413.79603166716</v>
      </c>
      <c r="K436" s="22"/>
      <c r="M436" s="24">
        <f t="shared" si="484"/>
        <v>43437.776993763859</v>
      </c>
      <c r="N436" s="22"/>
      <c r="P436" s="24">
        <f t="shared" si="485"/>
        <v>41508.685146807125</v>
      </c>
      <c r="Q436" s="22"/>
      <c r="S436" s="24">
        <f t="shared" si="486"/>
        <v>42718.250337224556</v>
      </c>
      <c r="T436" s="22"/>
      <c r="V436" s="24">
        <f t="shared" si="487"/>
        <v>47283.756703965897</v>
      </c>
      <c r="W436" s="22"/>
      <c r="Y436" s="24">
        <f t="shared" si="488"/>
        <v>51213.139678764041</v>
      </c>
      <c r="Z436" s="22"/>
      <c r="AB436" s="24">
        <f t="shared" si="489"/>
        <v>55096.557792020452</v>
      </c>
      <c r="AC436" s="22"/>
      <c r="AE436" s="24">
        <f t="shared" si="490"/>
        <v>55472.984070972343</v>
      </c>
      <c r="AF436" s="22"/>
      <c r="AH436" s="24">
        <f t="shared" si="491"/>
        <v>56046.61853347798</v>
      </c>
      <c r="AI436" s="22"/>
      <c r="AK436" s="24">
        <f t="shared" si="492"/>
        <v>47081.917748708714</v>
      </c>
      <c r="AL436" s="22"/>
      <c r="AN436" s="24">
        <f t="shared" si="493"/>
        <v>49272.818803787268</v>
      </c>
      <c r="AO436" s="22"/>
      <c r="AQ436" s="24">
        <f t="shared" si="494"/>
        <v>47315.382908855201</v>
      </c>
      <c r="AR436" s="22"/>
      <c r="AT436" s="24">
        <f t="shared" si="495"/>
        <v>57353.508493671216</v>
      </c>
      <c r="AU436" s="22"/>
      <c r="AW436" s="24">
        <f t="shared" si="496"/>
        <v>47410.074488248079</v>
      </c>
      <c r="AX436" s="22"/>
      <c r="AZ436" s="24">
        <f t="shared" si="497"/>
        <v>43370.965741111679</v>
      </c>
      <c r="BA436" s="22"/>
      <c r="BC436" s="24">
        <f t="shared" si="498"/>
        <v>41652.441682034172</v>
      </c>
      <c r="BD436" s="22"/>
      <c r="BF436" s="24">
        <f t="shared" si="499"/>
        <v>42719.310455146682</v>
      </c>
      <c r="BG436" s="22"/>
      <c r="BI436" s="24">
        <f t="shared" si="500"/>
        <v>47038.440533452296</v>
      </c>
      <c r="BJ436" s="22"/>
      <c r="BL436" s="24">
        <f t="shared" si="501"/>
        <v>51792.524636195027</v>
      </c>
      <c r="BM436" s="22"/>
      <c r="BO436" s="24">
        <f t="shared" si="502"/>
        <v>56096.67132983997</v>
      </c>
      <c r="BP436" s="22"/>
      <c r="BR436" s="24">
        <f t="shared" si="503"/>
        <v>56350.005218822072</v>
      </c>
      <c r="BS436" s="22"/>
      <c r="BU436" s="24">
        <f t="shared" si="504"/>
        <v>57151.262300669812</v>
      </c>
      <c r="BV436" s="22"/>
      <c r="BX436" s="24">
        <f t="shared" si="505"/>
        <v>42995.232389803488</v>
      </c>
      <c r="BY436" s="22"/>
      <c r="CA436" s="24">
        <f t="shared" si="506"/>
        <v>48108.487566813797</v>
      </c>
      <c r="CB436" s="22"/>
      <c r="CD436" s="24">
        <f t="shared" si="507"/>
        <v>46462.808044701691</v>
      </c>
      <c r="CE436" s="22"/>
      <c r="CG436" s="24">
        <f t="shared" si="508"/>
        <v>54200.540434800183</v>
      </c>
      <c r="CH436" s="22"/>
      <c r="CJ436" s="24">
        <f t="shared" si="509"/>
        <v>54742.073989234676</v>
      </c>
      <c r="CK436" s="22"/>
      <c r="CM436" s="24">
        <f t="shared" si="510"/>
        <v>52058.608316661783</v>
      </c>
    </row>
    <row r="437" spans="2:91" ht="18" customHeight="1" outlineLevel="1">
      <c r="B437" s="36" t="s">
        <v>343</v>
      </c>
      <c r="C437" s="1">
        <v>8</v>
      </c>
      <c r="D437" s="1" t="s">
        <v>9</v>
      </c>
      <c r="E437" s="1" t="s">
        <v>9</v>
      </c>
      <c r="H437" s="22"/>
      <c r="J437" s="24">
        <f t="shared" si="483"/>
        <v>14508.518814613024</v>
      </c>
      <c r="K437" s="22"/>
      <c r="M437" s="24">
        <f t="shared" si="484"/>
        <v>13141.170329822628</v>
      </c>
      <c r="N437" s="22"/>
      <c r="P437" s="24">
        <f t="shared" si="485"/>
        <v>12991.625114131857</v>
      </c>
      <c r="Q437" s="22"/>
      <c r="S437" s="24">
        <f t="shared" si="486"/>
        <v>12656.12264540885</v>
      </c>
      <c r="T437" s="22"/>
      <c r="V437" s="24">
        <f t="shared" si="487"/>
        <v>13561.505784743724</v>
      </c>
      <c r="W437" s="22"/>
      <c r="Y437" s="24">
        <f t="shared" si="488"/>
        <v>14659.495043796702</v>
      </c>
      <c r="Z437" s="22"/>
      <c r="AB437" s="24">
        <f t="shared" si="489"/>
        <v>15571.612941305186</v>
      </c>
      <c r="AC437" s="22"/>
      <c r="AE437" s="24">
        <f t="shared" si="490"/>
        <v>16452.79753738517</v>
      </c>
      <c r="AF437" s="22"/>
      <c r="AH437" s="24">
        <f t="shared" si="491"/>
        <v>17567.528623738108</v>
      </c>
      <c r="AI437" s="22"/>
      <c r="AK437" s="24">
        <f t="shared" si="492"/>
        <v>14992.752578899361</v>
      </c>
      <c r="AL437" s="22"/>
      <c r="AN437" s="24">
        <f t="shared" si="493"/>
        <v>16869.148606832179</v>
      </c>
      <c r="AO437" s="22"/>
      <c r="AQ437" s="24">
        <f t="shared" si="494"/>
        <v>15747.208230965367</v>
      </c>
      <c r="AR437" s="22"/>
      <c r="AT437" s="24">
        <f t="shared" si="495"/>
        <v>18152.183243416213</v>
      </c>
      <c r="AU437" s="22"/>
      <c r="AW437" s="24">
        <f t="shared" si="496"/>
        <v>14459.633635300628</v>
      </c>
      <c r="AX437" s="22"/>
      <c r="AZ437" s="24">
        <f t="shared" si="497"/>
        <v>13055.931759382682</v>
      </c>
      <c r="BA437" s="22"/>
      <c r="BC437" s="24">
        <f t="shared" si="498"/>
        <v>12865.53674290068</v>
      </c>
      <c r="BD437" s="22"/>
      <c r="BF437" s="24">
        <f t="shared" si="499"/>
        <v>12560.666900417822</v>
      </c>
      <c r="BG437" s="22"/>
      <c r="BI437" s="24">
        <f t="shared" si="500"/>
        <v>13475.070959176175</v>
      </c>
      <c r="BJ437" s="22"/>
      <c r="BL437" s="24">
        <f t="shared" si="501"/>
        <v>14509.15844725311</v>
      </c>
      <c r="BM437" s="22"/>
      <c r="BO437" s="24">
        <f t="shared" si="502"/>
        <v>15423.921510672766</v>
      </c>
      <c r="BP437" s="22"/>
      <c r="BR437" s="24">
        <f t="shared" si="503"/>
        <v>16261.00227291038</v>
      </c>
      <c r="BS437" s="22"/>
      <c r="BU437" s="24">
        <f t="shared" si="504"/>
        <v>17415.115696732704</v>
      </c>
      <c r="BV437" s="22"/>
      <c r="BX437" s="24">
        <f t="shared" si="505"/>
        <v>14826.411315026835</v>
      </c>
      <c r="BY437" s="22"/>
      <c r="CA437" s="24">
        <f t="shared" si="506"/>
        <v>16898.269828987923</v>
      </c>
      <c r="CB437" s="22"/>
      <c r="CD437" s="24">
        <f t="shared" si="507"/>
        <v>15744.486456555467</v>
      </c>
      <c r="CE437" s="22"/>
      <c r="CG437" s="24">
        <f t="shared" si="508"/>
        <v>18884.689732887906</v>
      </c>
      <c r="CH437" s="22"/>
      <c r="CJ437" s="24">
        <f t="shared" si="509"/>
        <v>20505.911346671412</v>
      </c>
      <c r="CK437" s="22"/>
      <c r="CM437" s="24">
        <f t="shared" si="510"/>
        <v>20870.077879754714</v>
      </c>
    </row>
    <row r="438" spans="2:91" ht="18" customHeight="1" outlineLevel="1">
      <c r="B438" s="36" t="s">
        <v>201</v>
      </c>
      <c r="C438" s="1">
        <v>9</v>
      </c>
      <c r="D438" s="1" t="s">
        <v>9</v>
      </c>
      <c r="E438" s="1" t="s">
        <v>9</v>
      </c>
      <c r="H438" s="22"/>
      <c r="J438" s="24">
        <f t="shared" si="483"/>
        <v>709.12518408387348</v>
      </c>
      <c r="K438" s="22"/>
      <c r="M438" s="24">
        <f t="shared" si="484"/>
        <v>718.40341332266553</v>
      </c>
      <c r="N438" s="22"/>
      <c r="P438" s="24">
        <f t="shared" si="485"/>
        <v>745.41964256145957</v>
      </c>
      <c r="Q438" s="22"/>
      <c r="S438" s="24">
        <f t="shared" si="486"/>
        <v>766.66787180025358</v>
      </c>
      <c r="T438" s="22"/>
      <c r="V438" s="24">
        <f t="shared" si="487"/>
        <v>756.34345263866885</v>
      </c>
      <c r="W438" s="22"/>
      <c r="Y438" s="24">
        <f t="shared" si="488"/>
        <v>788.49572560628519</v>
      </c>
      <c r="Z438" s="22"/>
      <c r="AB438" s="24">
        <f t="shared" si="489"/>
        <v>1082.3328152323563</v>
      </c>
      <c r="AC438" s="22"/>
      <c r="AE438" s="24">
        <f t="shared" si="490"/>
        <v>1238.7919163396707</v>
      </c>
      <c r="AF438" s="22"/>
      <c r="AH438" s="24">
        <f t="shared" si="491"/>
        <v>1276.8772222222224</v>
      </c>
      <c r="AI438" s="22"/>
      <c r="AK438" s="24">
        <f t="shared" si="492"/>
        <v>2227.6309973418392</v>
      </c>
      <c r="AL438" s="22"/>
      <c r="AN438" s="24">
        <f t="shared" si="493"/>
        <v>1691.3835085440874</v>
      </c>
      <c r="AO438" s="22"/>
      <c r="AQ438" s="24">
        <f t="shared" si="494"/>
        <v>2185.4962573099415</v>
      </c>
      <c r="AR438" s="22"/>
      <c r="AT438" s="24">
        <f t="shared" si="495"/>
        <v>2311.9814753658366</v>
      </c>
      <c r="AU438" s="22"/>
      <c r="AW438" s="24">
        <f t="shared" si="496"/>
        <v>988.52627110166736</v>
      </c>
      <c r="AX438" s="22"/>
      <c r="AZ438" s="24">
        <f t="shared" si="497"/>
        <v>989.73727110166476</v>
      </c>
      <c r="BA438" s="22"/>
      <c r="BC438" s="24">
        <f t="shared" si="498"/>
        <v>1008.686271101666</v>
      </c>
      <c r="BD438" s="22"/>
      <c r="BF438" s="24">
        <f t="shared" si="499"/>
        <v>1021.8672711016663</v>
      </c>
      <c r="BG438" s="22"/>
      <c r="BI438" s="24">
        <f t="shared" si="500"/>
        <v>1000.3304020816049</v>
      </c>
      <c r="BJ438" s="22"/>
      <c r="BL438" s="24">
        <f t="shared" si="501"/>
        <v>1027.73506114518</v>
      </c>
      <c r="BM438" s="22"/>
      <c r="BO438" s="24">
        <f t="shared" si="502"/>
        <v>1331.6330517253452</v>
      </c>
      <c r="BP438" s="22"/>
      <c r="BR438" s="24">
        <f t="shared" si="503"/>
        <v>1456.0817672295216</v>
      </c>
      <c r="BS438" s="22"/>
      <c r="BU438" s="24">
        <f t="shared" si="504"/>
        <v>1374.6105555555555</v>
      </c>
      <c r="BV438" s="22"/>
      <c r="BX438" s="24">
        <f t="shared" si="505"/>
        <v>2368.4766341611603</v>
      </c>
      <c r="BY438" s="22"/>
      <c r="CA438" s="24">
        <f t="shared" si="506"/>
        <v>1725.1712734107996</v>
      </c>
      <c r="CB438" s="22"/>
      <c r="CD438" s="24">
        <f t="shared" si="507"/>
        <v>2287.3753299916457</v>
      </c>
      <c r="CE438" s="22"/>
      <c r="CG438" s="24">
        <f t="shared" si="508"/>
        <v>2031.1360643580924</v>
      </c>
      <c r="CH438" s="22"/>
      <c r="CJ438" s="24">
        <f t="shared" si="509"/>
        <v>1829.7192388435917</v>
      </c>
      <c r="CK438" s="22"/>
      <c r="CM438" s="24">
        <f t="shared" si="510"/>
        <v>1701.3960030319458</v>
      </c>
    </row>
    <row r="439" spans="2:91" ht="18" customHeight="1" outlineLevel="1">
      <c r="B439" s="36" t="s">
        <v>211</v>
      </c>
      <c r="C439" s="1">
        <v>10</v>
      </c>
      <c r="D439" s="1" t="s">
        <v>9</v>
      </c>
      <c r="E439" s="1" t="s">
        <v>9</v>
      </c>
      <c r="H439" s="22"/>
      <c r="J439" s="24">
        <f t="shared" si="483"/>
        <v>245.31399999999999</v>
      </c>
      <c r="K439" s="22"/>
      <c r="M439" s="24">
        <f t="shared" si="484"/>
        <v>210.04700000000003</v>
      </c>
      <c r="N439" s="22"/>
      <c r="P439" s="24">
        <f t="shared" si="485"/>
        <v>210.60299999999995</v>
      </c>
      <c r="Q439" s="22"/>
      <c r="S439" s="24">
        <f t="shared" si="486"/>
        <v>186.858</v>
      </c>
      <c r="T439" s="22"/>
      <c r="V439" s="24">
        <f t="shared" si="487"/>
        <v>169.68300000000005</v>
      </c>
      <c r="W439" s="22"/>
      <c r="Y439" s="24">
        <f t="shared" si="488"/>
        <v>178.33600000000001</v>
      </c>
      <c r="Z439" s="22"/>
      <c r="AB439" s="24">
        <f t="shared" si="489"/>
        <v>170.36181132999999</v>
      </c>
      <c r="AC439" s="22"/>
      <c r="AE439" s="24">
        <f t="shared" si="490"/>
        <v>184.51919361</v>
      </c>
      <c r="AF439" s="22"/>
      <c r="AH439" s="24">
        <f t="shared" si="491"/>
        <v>195.34889000000004</v>
      </c>
      <c r="AI439" s="22"/>
      <c r="AK439" s="24">
        <f t="shared" si="492"/>
        <v>260.15999999999997</v>
      </c>
      <c r="AL439" s="22"/>
      <c r="AN439" s="24">
        <f t="shared" si="493"/>
        <v>385.71000000000004</v>
      </c>
      <c r="AO439" s="22"/>
      <c r="AQ439" s="24">
        <f t="shared" si="494"/>
        <v>509.48890964720613</v>
      </c>
      <c r="AR439" s="22"/>
      <c r="AT439" s="24">
        <f t="shared" si="495"/>
        <v>674.8617327451841</v>
      </c>
      <c r="AU439" s="22"/>
      <c r="AW439" s="24">
        <f t="shared" si="496"/>
        <v>245.31399999999999</v>
      </c>
      <c r="AX439" s="22"/>
      <c r="AZ439" s="24">
        <f t="shared" si="497"/>
        <v>210.04700000000003</v>
      </c>
      <c r="BA439" s="22"/>
      <c r="BC439" s="24">
        <f t="shared" si="498"/>
        <v>210.60299999999995</v>
      </c>
      <c r="BD439" s="22"/>
      <c r="BF439" s="24">
        <f t="shared" si="499"/>
        <v>186.858</v>
      </c>
      <c r="BG439" s="22"/>
      <c r="BI439" s="24">
        <f t="shared" si="500"/>
        <v>169.68300000000005</v>
      </c>
      <c r="BJ439" s="22"/>
      <c r="BL439" s="24">
        <f t="shared" si="501"/>
        <v>178.33600000000001</v>
      </c>
      <c r="BM439" s="22"/>
      <c r="BO439" s="24">
        <f t="shared" si="502"/>
        <v>170.36181132999999</v>
      </c>
      <c r="BP439" s="22"/>
      <c r="BR439" s="24">
        <f t="shared" si="503"/>
        <v>184.51919361</v>
      </c>
      <c r="BS439" s="22"/>
      <c r="BU439" s="24">
        <f t="shared" si="504"/>
        <v>195.34889000000004</v>
      </c>
      <c r="BV439" s="22"/>
      <c r="BX439" s="24">
        <f t="shared" si="505"/>
        <v>260.15999999999997</v>
      </c>
      <c r="BY439" s="22"/>
      <c r="CA439" s="24">
        <f t="shared" si="506"/>
        <v>385.71000000000004</v>
      </c>
      <c r="CB439" s="22"/>
      <c r="CD439" s="24">
        <f t="shared" si="507"/>
        <v>417.19999999999993</v>
      </c>
      <c r="CE439" s="22"/>
      <c r="CG439" s="24">
        <f t="shared" si="508"/>
        <v>443.26999999999992</v>
      </c>
      <c r="CH439" s="22"/>
      <c r="CJ439" s="24">
        <f t="shared" si="509"/>
        <v>410.2</v>
      </c>
      <c r="CK439" s="22"/>
      <c r="CM439" s="24">
        <f t="shared" si="510"/>
        <v>402.99999999999994</v>
      </c>
    </row>
    <row r="440" spans="2:91" ht="18" customHeight="1" outlineLevel="1">
      <c r="B440" s="36" t="s">
        <v>344</v>
      </c>
      <c r="C440" s="1">
        <v>11</v>
      </c>
      <c r="D440" s="1" t="s">
        <v>9</v>
      </c>
      <c r="E440" s="1" t="s">
        <v>9</v>
      </c>
      <c r="H440" s="22"/>
      <c r="J440" s="24">
        <f t="shared" si="483"/>
        <v>0</v>
      </c>
      <c r="K440" s="22"/>
      <c r="M440" s="24">
        <f t="shared" si="484"/>
        <v>0</v>
      </c>
      <c r="N440" s="22"/>
      <c r="P440" s="24">
        <f t="shared" si="485"/>
        <v>0</v>
      </c>
      <c r="Q440" s="22"/>
      <c r="S440" s="24">
        <f t="shared" si="486"/>
        <v>0</v>
      </c>
      <c r="T440" s="22"/>
      <c r="V440" s="24">
        <f t="shared" si="487"/>
        <v>0</v>
      </c>
      <c r="W440" s="22"/>
      <c r="Y440" s="24">
        <f t="shared" si="488"/>
        <v>0</v>
      </c>
      <c r="Z440" s="22"/>
      <c r="AB440" s="24">
        <f t="shared" si="489"/>
        <v>0</v>
      </c>
      <c r="AC440" s="22"/>
      <c r="AE440" s="24">
        <f t="shared" si="490"/>
        <v>0</v>
      </c>
      <c r="AF440" s="22"/>
      <c r="AH440" s="24">
        <f t="shared" si="491"/>
        <v>0</v>
      </c>
      <c r="AI440" s="22"/>
      <c r="AK440" s="24">
        <f t="shared" si="492"/>
        <v>0</v>
      </c>
      <c r="AL440" s="22"/>
      <c r="AN440" s="24">
        <f t="shared" si="493"/>
        <v>0</v>
      </c>
      <c r="AO440" s="22"/>
      <c r="AQ440" s="24">
        <f t="shared" si="494"/>
        <v>0</v>
      </c>
      <c r="AR440" s="22"/>
      <c r="AT440" s="24">
        <f t="shared" si="495"/>
        <v>0</v>
      </c>
      <c r="AU440" s="22"/>
      <c r="AW440" s="24">
        <f t="shared" si="496"/>
        <v>0</v>
      </c>
      <c r="AX440" s="22"/>
      <c r="AZ440" s="24">
        <f t="shared" si="497"/>
        <v>0</v>
      </c>
      <c r="BA440" s="22"/>
      <c r="BC440" s="24">
        <f t="shared" si="498"/>
        <v>0</v>
      </c>
      <c r="BD440" s="22"/>
      <c r="BF440" s="24">
        <f t="shared" si="499"/>
        <v>0</v>
      </c>
      <c r="BG440" s="22"/>
      <c r="BI440" s="24">
        <f t="shared" si="500"/>
        <v>0</v>
      </c>
      <c r="BJ440" s="22"/>
      <c r="BL440" s="24">
        <f t="shared" si="501"/>
        <v>0</v>
      </c>
      <c r="BM440" s="22"/>
      <c r="BO440" s="24">
        <f t="shared" si="502"/>
        <v>0</v>
      </c>
      <c r="BP440" s="22"/>
      <c r="BR440" s="24">
        <f t="shared" si="503"/>
        <v>0</v>
      </c>
      <c r="BS440" s="22"/>
      <c r="BU440" s="24">
        <f t="shared" si="504"/>
        <v>0</v>
      </c>
      <c r="BV440" s="22"/>
      <c r="BX440" s="24">
        <f t="shared" si="505"/>
        <v>0</v>
      </c>
      <c r="BY440" s="22"/>
      <c r="CA440" s="24">
        <f t="shared" si="506"/>
        <v>0</v>
      </c>
      <c r="CB440" s="22"/>
      <c r="CD440" s="24">
        <f t="shared" si="507"/>
        <v>0</v>
      </c>
      <c r="CE440" s="22"/>
      <c r="CG440" s="24">
        <f t="shared" si="508"/>
        <v>0</v>
      </c>
      <c r="CH440" s="22"/>
      <c r="CJ440" s="24">
        <f t="shared" si="509"/>
        <v>0</v>
      </c>
      <c r="CK440" s="22"/>
      <c r="CM440" s="24">
        <f t="shared" si="510"/>
        <v>0</v>
      </c>
    </row>
    <row r="441" spans="2:91" ht="18" customHeight="1" outlineLevel="1">
      <c r="B441" s="36" t="s">
        <v>16</v>
      </c>
      <c r="C441" s="1">
        <v>12</v>
      </c>
      <c r="D441" s="1" t="s">
        <v>9</v>
      </c>
      <c r="E441" s="1" t="s">
        <v>9</v>
      </c>
      <c r="H441" s="22"/>
      <c r="J441" s="24">
        <f t="shared" si="483"/>
        <v>3828.281425273718</v>
      </c>
      <c r="K441" s="22"/>
      <c r="M441" s="24">
        <f t="shared" si="484"/>
        <v>3007.2440208316771</v>
      </c>
      <c r="N441" s="22"/>
      <c r="P441" s="24">
        <f t="shared" si="485"/>
        <v>2882.4030545431551</v>
      </c>
      <c r="Q441" s="22"/>
      <c r="S441" s="24">
        <f t="shared" si="486"/>
        <v>2224.7478103921749</v>
      </c>
      <c r="T441" s="22"/>
      <c r="V441" s="24">
        <f t="shared" si="487"/>
        <v>2656.1249028130183</v>
      </c>
      <c r="W441" s="22"/>
      <c r="Y441" s="24">
        <f t="shared" si="488"/>
        <v>4166.8651910000008</v>
      </c>
      <c r="Z441" s="22"/>
      <c r="AB441" s="24">
        <f t="shared" si="489"/>
        <v>3706.9496785500251</v>
      </c>
      <c r="AC441" s="22"/>
      <c r="AE441" s="24">
        <f t="shared" si="490"/>
        <v>3764.8790835722393</v>
      </c>
      <c r="AF441" s="22"/>
      <c r="AH441" s="24">
        <f t="shared" si="491"/>
        <v>4743.2475028321351</v>
      </c>
      <c r="AI441" s="22"/>
      <c r="AK441" s="24">
        <f t="shared" si="492"/>
        <v>3237.876153240486</v>
      </c>
      <c r="AL441" s="22"/>
      <c r="AN441" s="24">
        <f t="shared" si="493"/>
        <v>2583.217982761078</v>
      </c>
      <c r="AO441" s="22"/>
      <c r="AQ441" s="24">
        <f t="shared" si="494"/>
        <v>3132.9345333284919</v>
      </c>
      <c r="AR441" s="22"/>
      <c r="AT441" s="24">
        <f t="shared" si="495"/>
        <v>3551.9511133061342</v>
      </c>
      <c r="AU441" s="22"/>
      <c r="AW441" s="24">
        <f t="shared" si="496"/>
        <v>3828</v>
      </c>
      <c r="AX441" s="22"/>
      <c r="AZ441" s="24">
        <f t="shared" si="497"/>
        <v>2785.0260208316822</v>
      </c>
      <c r="BA441" s="22"/>
      <c r="BC441" s="24">
        <f t="shared" si="498"/>
        <v>2872.9610545431597</v>
      </c>
      <c r="BD441" s="22"/>
      <c r="BF441" s="24">
        <f t="shared" si="499"/>
        <v>2599.8668103921755</v>
      </c>
      <c r="BG441" s="22"/>
      <c r="BI441" s="24">
        <f t="shared" si="500"/>
        <v>2791.4909028130182</v>
      </c>
      <c r="BJ441" s="22"/>
      <c r="BL441" s="24">
        <f t="shared" si="501"/>
        <v>3629.1391910000007</v>
      </c>
      <c r="BM441" s="22"/>
      <c r="BO441" s="24">
        <f t="shared" si="502"/>
        <v>3529.3889672207079</v>
      </c>
      <c r="BP441" s="22"/>
      <c r="BR441" s="24">
        <f t="shared" si="503"/>
        <v>3140.0140835722395</v>
      </c>
      <c r="BS441" s="22"/>
      <c r="BU441" s="24">
        <f t="shared" si="504"/>
        <v>3999.7905028321352</v>
      </c>
      <c r="BV441" s="22"/>
      <c r="BX441" s="24">
        <f t="shared" si="505"/>
        <v>2965.1378610000002</v>
      </c>
      <c r="BY441" s="22"/>
      <c r="CA441" s="24">
        <f t="shared" si="506"/>
        <v>3855.1358219999993</v>
      </c>
      <c r="CB441" s="22"/>
      <c r="CD441" s="24">
        <f t="shared" si="507"/>
        <v>4157.9080590000012</v>
      </c>
      <c r="CE441" s="22"/>
      <c r="CG441" s="24">
        <f t="shared" si="508"/>
        <v>4562.2167511494954</v>
      </c>
      <c r="CH441" s="22"/>
      <c r="CJ441" s="24">
        <f t="shared" si="509"/>
        <v>4795.8071575728027</v>
      </c>
      <c r="CK441" s="22"/>
      <c r="CM441" s="24">
        <f t="shared" si="510"/>
        <v>5044.585212929409</v>
      </c>
    </row>
    <row r="442" spans="2:91" ht="18" customHeight="1" outlineLevel="1">
      <c r="B442" s="36" t="s">
        <v>220</v>
      </c>
      <c r="C442" s="1">
        <v>13</v>
      </c>
      <c r="D442" s="1" t="s">
        <v>9</v>
      </c>
      <c r="E442" s="1" t="s">
        <v>9</v>
      </c>
      <c r="H442" s="22"/>
      <c r="J442" s="24">
        <f t="shared" si="483"/>
        <v>12604</v>
      </c>
      <c r="K442" s="22"/>
      <c r="M442" s="24">
        <f t="shared" si="484"/>
        <v>13174</v>
      </c>
      <c r="N442" s="22"/>
      <c r="P442" s="24">
        <f t="shared" si="485"/>
        <v>12866</v>
      </c>
      <c r="Q442" s="22"/>
      <c r="S442" s="24">
        <f t="shared" si="486"/>
        <v>10807</v>
      </c>
      <c r="T442" s="22"/>
      <c r="V442" s="24">
        <f t="shared" si="487"/>
        <v>10012</v>
      </c>
      <c r="W442" s="22"/>
      <c r="Y442" s="24">
        <f t="shared" si="488"/>
        <v>9216</v>
      </c>
      <c r="Z442" s="22"/>
      <c r="AB442" s="24">
        <f t="shared" si="489"/>
        <v>9080</v>
      </c>
      <c r="AC442" s="22"/>
      <c r="AE442" s="24">
        <f t="shared" si="490"/>
        <v>9884</v>
      </c>
      <c r="AF442" s="22"/>
      <c r="AH442" s="24">
        <f t="shared" si="491"/>
        <v>10413</v>
      </c>
      <c r="AI442" s="22"/>
      <c r="AK442" s="24">
        <f t="shared" si="492"/>
        <v>9631</v>
      </c>
      <c r="AL442" s="22"/>
      <c r="AN442" s="24">
        <f t="shared" si="493"/>
        <v>10153</v>
      </c>
      <c r="AO442" s="22"/>
      <c r="AQ442" s="24">
        <f t="shared" si="494"/>
        <v>10153</v>
      </c>
      <c r="AR442" s="22"/>
      <c r="AT442" s="24">
        <f t="shared" si="495"/>
        <v>10153</v>
      </c>
      <c r="AU442" s="22"/>
      <c r="AW442" s="24">
        <f t="shared" si="496"/>
        <v>19755</v>
      </c>
      <c r="AX442" s="22"/>
      <c r="AZ442" s="24">
        <f t="shared" si="497"/>
        <v>20762</v>
      </c>
      <c r="BA442" s="22"/>
      <c r="BC442" s="24">
        <f t="shared" si="498"/>
        <v>20941</v>
      </c>
      <c r="BD442" s="22"/>
      <c r="BF442" s="24">
        <f t="shared" si="499"/>
        <v>17821</v>
      </c>
      <c r="BG442" s="22"/>
      <c r="BI442" s="24">
        <f t="shared" si="500"/>
        <v>15867</v>
      </c>
      <c r="BJ442" s="22"/>
      <c r="BL442" s="24">
        <f t="shared" si="501"/>
        <v>14560</v>
      </c>
      <c r="BM442" s="22"/>
      <c r="BO442" s="24">
        <f t="shared" si="502"/>
        <v>14935</v>
      </c>
      <c r="BP442" s="22"/>
      <c r="BR442" s="24">
        <f t="shared" si="503"/>
        <v>15845</v>
      </c>
      <c r="BS442" s="22"/>
      <c r="BU442" s="24">
        <f t="shared" si="504"/>
        <v>17083</v>
      </c>
      <c r="BV442" s="22"/>
      <c r="BX442" s="24">
        <f t="shared" si="505"/>
        <v>15519</v>
      </c>
      <c r="BY442" s="22"/>
      <c r="CA442" s="24">
        <f t="shared" si="506"/>
        <v>16415.192442</v>
      </c>
      <c r="CB442" s="22"/>
      <c r="CD442" s="24">
        <f t="shared" si="507"/>
        <v>16871.464784600001</v>
      </c>
      <c r="CE442" s="22"/>
      <c r="CG442" s="24">
        <f t="shared" si="508"/>
        <v>16769.758712800001</v>
      </c>
      <c r="CH442" s="22"/>
      <c r="CJ442" s="24">
        <f t="shared" si="509"/>
        <v>16769.758712800001</v>
      </c>
      <c r="CK442" s="22"/>
      <c r="CM442" s="24">
        <f t="shared" si="510"/>
        <v>16769.758712800001</v>
      </c>
    </row>
    <row r="443" spans="2:91" ht="18" customHeight="1" outlineLevel="1">
      <c r="B443" s="36" t="s">
        <v>18</v>
      </c>
      <c r="H443" s="22"/>
      <c r="J443" s="24">
        <f t="shared" ref="J443" si="511">J256</f>
        <v>0</v>
      </c>
      <c r="K443" s="22"/>
      <c r="M443" s="24">
        <f t="shared" ref="M443" si="512">M256</f>
        <v>0</v>
      </c>
      <c r="N443" s="22"/>
      <c r="P443" s="24">
        <f t="shared" ref="P443" si="513">P256</f>
        <v>0</v>
      </c>
      <c r="Q443" s="22"/>
      <c r="S443" s="24">
        <f t="shared" ref="S443" si="514">S256</f>
        <v>0</v>
      </c>
      <c r="T443" s="22"/>
      <c r="V443" s="24">
        <f t="shared" ref="V443" si="515">V256</f>
        <v>0</v>
      </c>
      <c r="W443" s="22"/>
      <c r="Y443" s="24">
        <f t="shared" ref="Y443" si="516">Y256</f>
        <v>0</v>
      </c>
      <c r="Z443" s="22"/>
      <c r="AB443" s="24">
        <f t="shared" ref="AB443" si="517">AB256</f>
        <v>0</v>
      </c>
      <c r="AC443" s="22"/>
      <c r="AE443" s="24">
        <f t="shared" ref="AE443" si="518">AE256</f>
        <v>0</v>
      </c>
      <c r="AF443" s="22"/>
      <c r="AH443" s="24">
        <f t="shared" ref="AH443" si="519">AH256</f>
        <v>0</v>
      </c>
      <c r="AI443" s="22"/>
      <c r="AK443" s="24">
        <f t="shared" ref="AK443" si="520">AK256</f>
        <v>0</v>
      </c>
      <c r="AL443" s="22"/>
      <c r="AN443" s="24">
        <f t="shared" ref="AN443" si="521">AN256</f>
        <v>0</v>
      </c>
      <c r="AO443" s="22"/>
      <c r="AQ443" s="24">
        <f t="shared" ref="AQ443" si="522">AQ256</f>
        <v>0</v>
      </c>
      <c r="AR443" s="22"/>
      <c r="AT443" s="24">
        <f t="shared" ref="AT443" si="523">AT256</f>
        <v>0</v>
      </c>
      <c r="AU443" s="22"/>
      <c r="AW443" s="24">
        <f t="shared" ref="AW443" si="524">AW256</f>
        <v>938.65157881714822</v>
      </c>
      <c r="AX443" s="22"/>
      <c r="AZ443" s="24">
        <f t="shared" ref="AZ443" si="525">AZ256</f>
        <v>1007.7907088423816</v>
      </c>
      <c r="BA443" s="22"/>
      <c r="BC443" s="24">
        <f t="shared" ref="BC443" si="526">BC256</f>
        <v>977.32261764482109</v>
      </c>
      <c r="BD443" s="22"/>
      <c r="BF443" s="24">
        <f t="shared" ref="BF443" si="527">BF256</f>
        <v>952.71377475448378</v>
      </c>
      <c r="BG443" s="22"/>
      <c r="BI443" s="24">
        <f t="shared" ref="BI443" si="528">BI256</f>
        <v>939.82342847859275</v>
      </c>
      <c r="BJ443" s="22"/>
      <c r="BL443" s="24">
        <f t="shared" ref="BL443" si="529">BL256</f>
        <v>814.43551470401758</v>
      </c>
      <c r="BM443" s="22"/>
      <c r="BO443" s="24">
        <f t="shared" ref="BO443" si="530">BO256</f>
        <v>798.61554427451506</v>
      </c>
      <c r="BP443" s="22"/>
      <c r="BR443" s="24">
        <f t="shared" ref="BR443" si="531">BR256</f>
        <v>888.26204337502918</v>
      </c>
      <c r="BS443" s="22"/>
      <c r="BU443" s="24">
        <f t="shared" ref="BU443" si="532">BU256</f>
        <v>975.56484315265425</v>
      </c>
      <c r="BV443" s="22"/>
      <c r="BX443" s="24">
        <f t="shared" ref="BX443" si="533">BX256</f>
        <v>925.76123254125719</v>
      </c>
      <c r="BY443" s="22"/>
      <c r="CA443" s="24">
        <f t="shared" ref="CA443" si="534">CA256</f>
        <v>1079.8594630212262</v>
      </c>
      <c r="CB443" s="22"/>
      <c r="CD443" s="24">
        <f t="shared" ref="CD443" si="535">CD256</f>
        <v>1186.3337232600852</v>
      </c>
      <c r="CE443" s="22"/>
      <c r="CG443" s="24">
        <f t="shared" ref="CG443" si="536">CG256</f>
        <v>1572.8538926683532</v>
      </c>
      <c r="CH443" s="22"/>
      <c r="CJ443" s="24">
        <f t="shared" ref="CJ443" si="537">CJ256</f>
        <v>1122.5902744666989</v>
      </c>
      <c r="CK443" s="22"/>
      <c r="CM443" s="24">
        <f>CM256</f>
        <v>1080.1861412526966</v>
      </c>
    </row>
    <row r="444" spans="2:91" ht="18" customHeight="1" outlineLevel="1">
      <c r="B444" s="36" t="s">
        <v>225</v>
      </c>
      <c r="C444" s="1">
        <v>14</v>
      </c>
      <c r="D444" s="1" t="s">
        <v>9</v>
      </c>
      <c r="E444" s="1" t="s">
        <v>9</v>
      </c>
      <c r="H444" s="22"/>
      <c r="J444" s="24">
        <f t="shared" si="483"/>
        <v>6407.5831186249998</v>
      </c>
      <c r="K444" s="22"/>
      <c r="M444" s="24">
        <f t="shared" si="484"/>
        <v>4033.1429545349924</v>
      </c>
      <c r="N444" s="22"/>
      <c r="P444" s="24">
        <f t="shared" si="485"/>
        <v>3580.5132647550013</v>
      </c>
      <c r="Q444" s="22"/>
      <c r="S444" s="24">
        <f t="shared" si="486"/>
        <v>4387.3998905525896</v>
      </c>
      <c r="T444" s="22"/>
      <c r="V444" s="24">
        <f t="shared" si="487"/>
        <v>4023.1127253865402</v>
      </c>
      <c r="W444" s="22"/>
      <c r="Y444" s="24">
        <f t="shared" si="488"/>
        <v>4208.4945895106021</v>
      </c>
      <c r="Z444" s="22"/>
      <c r="AB444" s="24">
        <f t="shared" si="489"/>
        <v>4823.8800643244685</v>
      </c>
      <c r="AC444" s="22"/>
      <c r="AE444" s="24">
        <f t="shared" si="490"/>
        <v>4448.5191339869289</v>
      </c>
      <c r="AF444" s="22"/>
      <c r="AH444" s="24">
        <f t="shared" si="491"/>
        <v>4321.8284750381144</v>
      </c>
      <c r="AI444" s="22"/>
      <c r="AK444" s="24">
        <f t="shared" si="492"/>
        <v>5152.0723822285945</v>
      </c>
      <c r="AL444" s="22"/>
      <c r="AN444" s="24">
        <f t="shared" si="493"/>
        <v>6665.3199068133508</v>
      </c>
      <c r="AO444" s="22"/>
      <c r="AQ444" s="24">
        <f t="shared" si="494"/>
        <v>10108.038728538211</v>
      </c>
      <c r="AR444" s="22"/>
      <c r="AT444" s="24">
        <f t="shared" si="495"/>
        <v>10440.02405299561</v>
      </c>
      <c r="AU444" s="22"/>
      <c r="AW444" s="24">
        <f t="shared" si="496"/>
        <v>6405.8529166666667</v>
      </c>
      <c r="AX444" s="22"/>
      <c r="AZ444" s="24">
        <f t="shared" si="497"/>
        <v>4080.9123519077793</v>
      </c>
      <c r="BA444" s="22"/>
      <c r="BC444" s="24">
        <f t="shared" si="498"/>
        <v>3654.6058477429037</v>
      </c>
      <c r="BD444" s="22"/>
      <c r="BF444" s="24">
        <f t="shared" si="499"/>
        <v>4473.1350728186726</v>
      </c>
      <c r="BG444" s="22"/>
      <c r="BI444" s="24">
        <f t="shared" si="500"/>
        <v>4089.0271894000839</v>
      </c>
      <c r="BJ444" s="22"/>
      <c r="BL444" s="24">
        <f t="shared" si="501"/>
        <v>4197.2596176851794</v>
      </c>
      <c r="BM444" s="22"/>
      <c r="BO444" s="24">
        <f t="shared" si="502"/>
        <v>4825.3925776414153</v>
      </c>
      <c r="BP444" s="22"/>
      <c r="BR444" s="24">
        <f t="shared" si="503"/>
        <v>4487.3081062971651</v>
      </c>
      <c r="BS444" s="22"/>
      <c r="BU444" s="24">
        <f t="shared" si="504"/>
        <v>4334.0386917969836</v>
      </c>
      <c r="BV444" s="22"/>
      <c r="BX444" s="24">
        <f t="shared" si="505"/>
        <v>5564.2092926405976</v>
      </c>
      <c r="BY444" s="22"/>
      <c r="CA444" s="24">
        <f t="shared" si="506"/>
        <v>7620.3182091512299</v>
      </c>
      <c r="CB444" s="22"/>
      <c r="CD444" s="24">
        <f t="shared" si="507"/>
        <v>10812.361676474027</v>
      </c>
      <c r="CE444" s="22"/>
      <c r="CG444" s="24">
        <f t="shared" si="508"/>
        <v>12326.610279985125</v>
      </c>
      <c r="CH444" s="22"/>
      <c r="CJ444" s="24">
        <f t="shared" si="509"/>
        <v>11628.61096235958</v>
      </c>
      <c r="CK444" s="22"/>
      <c r="CM444" s="24">
        <f t="shared" si="510"/>
        <v>13812.076964352058</v>
      </c>
    </row>
    <row r="445" spans="2:91" ht="18" customHeight="1" outlineLevel="1">
      <c r="B445" s="36" t="s">
        <v>248</v>
      </c>
      <c r="C445" s="1">
        <v>15</v>
      </c>
      <c r="D445" s="1" t="s">
        <v>9</v>
      </c>
      <c r="E445" s="1" t="s">
        <v>9</v>
      </c>
      <c r="H445" s="22"/>
      <c r="J445" s="24">
        <f t="shared" si="483"/>
        <v>646.29075680797837</v>
      </c>
      <c r="K445" s="22"/>
      <c r="M445" s="24">
        <f t="shared" si="484"/>
        <v>731.83400000000006</v>
      </c>
      <c r="N445" s="22"/>
      <c r="P445" s="24">
        <f t="shared" si="485"/>
        <v>721.78541456509231</v>
      </c>
      <c r="Q445" s="22"/>
      <c r="S445" s="24">
        <f t="shared" si="486"/>
        <v>772.41201054509338</v>
      </c>
      <c r="T445" s="22"/>
      <c r="V445" s="24">
        <f t="shared" si="487"/>
        <v>810.36780669333348</v>
      </c>
      <c r="W445" s="22"/>
      <c r="Y445" s="24">
        <f t="shared" si="488"/>
        <v>743.39964365333333</v>
      </c>
      <c r="Z445" s="22"/>
      <c r="AB445" s="24">
        <f t="shared" si="489"/>
        <v>719.18826833999992</v>
      </c>
      <c r="AC445" s="22"/>
      <c r="AE445" s="24">
        <f t="shared" si="490"/>
        <v>905.47645639999985</v>
      </c>
      <c r="AF445" s="22"/>
      <c r="AH445" s="24">
        <f t="shared" si="491"/>
        <v>1099.3503263000002</v>
      </c>
      <c r="AI445" s="22"/>
      <c r="AK445" s="24">
        <f t="shared" si="492"/>
        <v>1475.5947626799998</v>
      </c>
      <c r="AL445" s="22"/>
      <c r="AN445" s="24">
        <f t="shared" si="493"/>
        <v>1946.804247377748</v>
      </c>
      <c r="AO445" s="22"/>
      <c r="AQ445" s="24">
        <f t="shared" si="494"/>
        <v>2017.3871740983511</v>
      </c>
      <c r="AR445" s="22"/>
      <c r="AT445" s="24">
        <f t="shared" si="495"/>
        <v>2403.996458335952</v>
      </c>
      <c r="AU445" s="22"/>
      <c r="AW445" s="24">
        <f t="shared" si="496"/>
        <v>695.15157993777211</v>
      </c>
      <c r="AX445" s="22"/>
      <c r="AZ445" s="24">
        <f t="shared" si="497"/>
        <v>801.93399999999997</v>
      </c>
      <c r="BA445" s="22"/>
      <c r="BC445" s="24">
        <f t="shared" si="498"/>
        <v>793.3420817406851</v>
      </c>
      <c r="BD445" s="22"/>
      <c r="BF445" s="24">
        <f t="shared" si="499"/>
        <v>835.05288975537962</v>
      </c>
      <c r="BG445" s="22"/>
      <c r="BI445" s="24">
        <f t="shared" si="500"/>
        <v>851.14272773333334</v>
      </c>
      <c r="BJ445" s="22"/>
      <c r="BL445" s="24">
        <f t="shared" si="501"/>
        <v>764.35185813333339</v>
      </c>
      <c r="BM445" s="22"/>
      <c r="BO445" s="24">
        <f t="shared" si="502"/>
        <v>709.18310880000001</v>
      </c>
      <c r="BP445" s="22"/>
      <c r="BR445" s="24">
        <f t="shared" si="503"/>
        <v>836.05073219999997</v>
      </c>
      <c r="BS445" s="22"/>
      <c r="BU445" s="24">
        <f t="shared" si="504"/>
        <v>990.95459760000006</v>
      </c>
      <c r="BV445" s="22"/>
      <c r="BX445" s="24">
        <f t="shared" si="505"/>
        <v>1324.7743519999999</v>
      </c>
      <c r="BY445" s="22"/>
      <c r="CA445" s="24">
        <f t="shared" si="506"/>
        <v>1756.8939245612162</v>
      </c>
      <c r="CB445" s="22"/>
      <c r="CD445" s="24">
        <f t="shared" si="507"/>
        <v>1799.463240806944</v>
      </c>
      <c r="CE445" s="22"/>
      <c r="CG445" s="24">
        <f t="shared" si="508"/>
        <v>1999.0600857696775</v>
      </c>
      <c r="CH445" s="22"/>
      <c r="CJ445" s="24">
        <f t="shared" si="509"/>
        <v>1883.6592308906593</v>
      </c>
      <c r="CK445" s="22"/>
      <c r="CM445" s="24">
        <f t="shared" si="510"/>
        <v>1876.1610385079243</v>
      </c>
    </row>
    <row r="446" spans="2:91" ht="18" customHeight="1" outlineLevel="1">
      <c r="B446" s="36" t="s">
        <v>272</v>
      </c>
      <c r="C446" s="1">
        <v>16</v>
      </c>
      <c r="D446" s="1" t="s">
        <v>9</v>
      </c>
      <c r="E446" s="1" t="s">
        <v>9</v>
      </c>
      <c r="H446" s="22"/>
      <c r="J446" s="24">
        <f t="shared" si="483"/>
        <v>3000</v>
      </c>
      <c r="K446" s="22"/>
      <c r="M446" s="24">
        <f t="shared" si="484"/>
        <v>3700</v>
      </c>
      <c r="N446" s="22"/>
      <c r="P446" s="24">
        <f t="shared" si="485"/>
        <v>4700</v>
      </c>
      <c r="Q446" s="22"/>
      <c r="S446" s="24">
        <f t="shared" si="486"/>
        <v>4575.2212389380529</v>
      </c>
      <c r="T446" s="22"/>
      <c r="V446" s="24">
        <f t="shared" si="487"/>
        <v>4570.7964601769918</v>
      </c>
      <c r="W446" s="22"/>
      <c r="Y446" s="24">
        <f t="shared" si="488"/>
        <v>4672.212389380531</v>
      </c>
      <c r="Z446" s="22"/>
      <c r="AB446" s="24">
        <f t="shared" si="489"/>
        <v>5131.5398230088495</v>
      </c>
      <c r="AC446" s="22"/>
      <c r="AE446" s="24">
        <f t="shared" si="490"/>
        <v>4707.0796460176989</v>
      </c>
      <c r="AF446" s="22"/>
      <c r="AH446" s="24">
        <f t="shared" si="491"/>
        <v>5109.7345132743367</v>
      </c>
      <c r="AI446" s="22"/>
      <c r="AK446" s="24">
        <f t="shared" si="492"/>
        <v>4500</v>
      </c>
      <c r="AL446" s="22"/>
      <c r="AN446" s="24">
        <f t="shared" si="493"/>
        <v>4583.1858407079653</v>
      </c>
      <c r="AO446" s="22"/>
      <c r="AQ446" s="24">
        <f t="shared" si="494"/>
        <v>4897.345132743364</v>
      </c>
      <c r="AR446" s="22"/>
      <c r="AT446" s="24">
        <f t="shared" si="495"/>
        <v>4825.2499712676708</v>
      </c>
      <c r="AU446" s="22"/>
      <c r="AW446" s="24">
        <f t="shared" si="496"/>
        <v>3000</v>
      </c>
      <c r="AX446" s="22"/>
      <c r="AZ446" s="24">
        <f t="shared" si="497"/>
        <v>3700</v>
      </c>
      <c r="BA446" s="22"/>
      <c r="BC446" s="24">
        <f t="shared" si="498"/>
        <v>4700</v>
      </c>
      <c r="BD446" s="22"/>
      <c r="BF446" s="24">
        <f t="shared" si="499"/>
        <v>4575.2212389380529</v>
      </c>
      <c r="BG446" s="22"/>
      <c r="BI446" s="24">
        <f t="shared" si="500"/>
        <v>4570.7964601769918</v>
      </c>
      <c r="BJ446" s="22"/>
      <c r="BL446" s="24">
        <f t="shared" si="501"/>
        <v>4770.879056047198</v>
      </c>
      <c r="BM446" s="22"/>
      <c r="BO446" s="24">
        <f t="shared" si="502"/>
        <v>5230.2064896755164</v>
      </c>
      <c r="BP446" s="22"/>
      <c r="BR446" s="24">
        <f t="shared" si="503"/>
        <v>4805.7463126843659</v>
      </c>
      <c r="BS446" s="22"/>
      <c r="BU446" s="24">
        <f t="shared" si="504"/>
        <v>5227.7345132743367</v>
      </c>
      <c r="BV446" s="22"/>
      <c r="BX446" s="24">
        <f t="shared" si="505"/>
        <v>4663</v>
      </c>
      <c r="BY446" s="22"/>
      <c r="CA446" s="24">
        <f t="shared" si="506"/>
        <v>4767.1858407079653</v>
      </c>
      <c r="CB446" s="22"/>
      <c r="CD446" s="24">
        <f t="shared" si="507"/>
        <v>5191.345132743364</v>
      </c>
      <c r="CE446" s="22"/>
      <c r="CG446" s="24">
        <f t="shared" si="508"/>
        <v>5240</v>
      </c>
      <c r="CH446" s="22"/>
      <c r="CJ446" s="24">
        <f t="shared" si="509"/>
        <v>6793</v>
      </c>
      <c r="CK446" s="22"/>
      <c r="CM446" s="24">
        <f t="shared" si="510"/>
        <v>6257.1428571428578</v>
      </c>
    </row>
    <row r="447" spans="2:91" ht="18" customHeight="1" outlineLevel="1">
      <c r="B447" s="36" t="s">
        <v>280</v>
      </c>
      <c r="C447" s="1">
        <v>17</v>
      </c>
      <c r="D447" s="1" t="s">
        <v>9</v>
      </c>
      <c r="E447" s="1" t="s">
        <v>9</v>
      </c>
      <c r="H447" s="22"/>
      <c r="J447" s="24">
        <f t="shared" si="483"/>
        <v>1827.4787326829266</v>
      </c>
      <c r="K447" s="22"/>
      <c r="M447" s="24">
        <f t="shared" si="484"/>
        <v>889.07141463414632</v>
      </c>
      <c r="N447" s="22"/>
      <c r="P447" s="24">
        <f t="shared" si="485"/>
        <v>967.99939560975622</v>
      </c>
      <c r="Q447" s="22"/>
      <c r="S447" s="24">
        <f t="shared" si="486"/>
        <v>333.62611024390242</v>
      </c>
      <c r="T447" s="22"/>
      <c r="V447" s="24">
        <f t="shared" si="487"/>
        <v>430.28939878048777</v>
      </c>
      <c r="W447" s="22"/>
      <c r="Y447" s="24">
        <f t="shared" si="488"/>
        <v>946.77779609756112</v>
      </c>
      <c r="Z447" s="22"/>
      <c r="AB447" s="24">
        <f t="shared" si="489"/>
        <v>637.48899195121953</v>
      </c>
      <c r="AC447" s="22"/>
      <c r="AE447" s="24">
        <f t="shared" si="490"/>
        <v>295.0825407317073</v>
      </c>
      <c r="AF447" s="22"/>
      <c r="AH447" s="24">
        <f t="shared" si="491"/>
        <v>91.526029756097557</v>
      </c>
      <c r="AI447" s="22"/>
      <c r="AK447" s="24">
        <f t="shared" si="492"/>
        <v>74.262219999999985</v>
      </c>
      <c r="AL447" s="22"/>
      <c r="AN447" s="24">
        <f t="shared" si="493"/>
        <v>392.26185500000003</v>
      </c>
      <c r="AO447" s="22"/>
      <c r="AQ447" s="24">
        <f t="shared" si="494"/>
        <v>29.6158</v>
      </c>
      <c r="AR447" s="22"/>
      <c r="AT447" s="24">
        <f t="shared" si="495"/>
        <v>15.631719999999998</v>
      </c>
      <c r="AU447" s="22"/>
      <c r="AW447" s="24">
        <f t="shared" si="496"/>
        <v>1848.9939600000002</v>
      </c>
      <c r="AX447" s="22"/>
      <c r="AZ447" s="24">
        <f t="shared" si="497"/>
        <v>864.62488666666661</v>
      </c>
      <c r="BA447" s="22"/>
      <c r="BC447" s="24">
        <f t="shared" si="498"/>
        <v>941.74108666666666</v>
      </c>
      <c r="BD447" s="22"/>
      <c r="BF447" s="24">
        <f t="shared" si="499"/>
        <v>315.20387333333332</v>
      </c>
      <c r="BG447" s="22"/>
      <c r="BI447" s="24">
        <f t="shared" si="500"/>
        <v>417.22410714285718</v>
      </c>
      <c r="BJ447" s="22"/>
      <c r="BL447" s="24">
        <f t="shared" si="501"/>
        <v>880.41322047619042</v>
      </c>
      <c r="BM447" s="22"/>
      <c r="BO447" s="24">
        <f t="shared" si="502"/>
        <v>658.06659628571424</v>
      </c>
      <c r="BP447" s="22"/>
      <c r="BR447" s="24">
        <f t="shared" si="503"/>
        <v>259.22155285714285</v>
      </c>
      <c r="BS447" s="22"/>
      <c r="BU447" s="24">
        <f t="shared" si="504"/>
        <v>81.378196190476189</v>
      </c>
      <c r="BV447" s="22"/>
      <c r="BX447" s="24">
        <f t="shared" si="505"/>
        <v>77.196298399999989</v>
      </c>
      <c r="BY447" s="22"/>
      <c r="CA447" s="24">
        <f t="shared" si="506"/>
        <v>450.65625589285713</v>
      </c>
      <c r="CB447" s="22"/>
      <c r="CD447" s="24">
        <f t="shared" si="507"/>
        <v>46.155012333333332</v>
      </c>
      <c r="CE447" s="22"/>
      <c r="CG447" s="24">
        <f t="shared" si="508"/>
        <v>32.434699333333334</v>
      </c>
      <c r="CH447" s="22"/>
      <c r="CJ447" s="24">
        <f t="shared" si="509"/>
        <v>25.241915000000002</v>
      </c>
      <c r="CK447" s="22"/>
      <c r="CM447" s="24">
        <f t="shared" si="510"/>
        <v>25.241915000000002</v>
      </c>
    </row>
    <row r="448" spans="2:91" ht="18" customHeight="1" outlineLevel="1">
      <c r="B448" s="36" t="s">
        <v>289</v>
      </c>
      <c r="C448" s="1">
        <v>18</v>
      </c>
      <c r="D448" s="1" t="s">
        <v>9</v>
      </c>
      <c r="E448" s="1" t="s">
        <v>9</v>
      </c>
      <c r="H448" s="22"/>
      <c r="J448" s="24">
        <f t="shared" si="483"/>
        <v>496</v>
      </c>
      <c r="K448" s="22"/>
      <c r="M448" s="24">
        <f t="shared" si="484"/>
        <v>1000</v>
      </c>
      <c r="N448" s="22"/>
      <c r="P448" s="24">
        <f t="shared" si="485"/>
        <v>683.83</v>
      </c>
      <c r="Q448" s="22"/>
      <c r="S448" s="24">
        <f t="shared" si="486"/>
        <v>660.52</v>
      </c>
      <c r="T448" s="22"/>
      <c r="V448" s="24">
        <f t="shared" si="487"/>
        <v>572.12</v>
      </c>
      <c r="W448" s="22"/>
      <c r="Y448" s="24">
        <f t="shared" si="488"/>
        <v>684.64</v>
      </c>
      <c r="Z448" s="22"/>
      <c r="AB448" s="24">
        <f t="shared" si="489"/>
        <v>749.4</v>
      </c>
      <c r="AC448" s="22"/>
      <c r="AE448" s="24">
        <f t="shared" si="490"/>
        <v>924.27</v>
      </c>
      <c r="AF448" s="22"/>
      <c r="AH448" s="24">
        <f t="shared" si="491"/>
        <v>766.79</v>
      </c>
      <c r="AI448" s="22"/>
      <c r="AK448" s="24">
        <f t="shared" si="492"/>
        <v>571.54</v>
      </c>
      <c r="AL448" s="22"/>
      <c r="AN448" s="24">
        <f t="shared" si="493"/>
        <v>630.62</v>
      </c>
      <c r="AO448" s="22"/>
      <c r="AQ448" s="24">
        <f t="shared" si="494"/>
        <v>683.89</v>
      </c>
      <c r="AR448" s="22"/>
      <c r="AT448" s="24">
        <f t="shared" si="495"/>
        <v>726.42729999999995</v>
      </c>
      <c r="AU448" s="22"/>
      <c r="AW448" s="24">
        <f t="shared" si="496"/>
        <v>400</v>
      </c>
      <c r="AX448" s="22"/>
      <c r="AZ448" s="24">
        <f t="shared" si="497"/>
        <v>700</v>
      </c>
      <c r="BA448" s="22"/>
      <c r="BC448" s="24">
        <f t="shared" si="498"/>
        <v>510.83</v>
      </c>
      <c r="BD448" s="22"/>
      <c r="BF448" s="24">
        <f t="shared" si="499"/>
        <v>510.52</v>
      </c>
      <c r="BG448" s="22"/>
      <c r="BI448" s="24">
        <f t="shared" si="500"/>
        <v>510.12</v>
      </c>
      <c r="BJ448" s="22"/>
      <c r="BL448" s="24">
        <f t="shared" si="501"/>
        <v>611.64</v>
      </c>
      <c r="BM448" s="22"/>
      <c r="BO448" s="24">
        <f t="shared" si="502"/>
        <v>508.4</v>
      </c>
      <c r="BP448" s="22"/>
      <c r="BR448" s="24">
        <f t="shared" si="503"/>
        <v>709.27</v>
      </c>
      <c r="BS448" s="22"/>
      <c r="BU448" s="24">
        <f t="shared" si="504"/>
        <v>608.79</v>
      </c>
      <c r="BV448" s="22"/>
      <c r="BX448" s="24">
        <f t="shared" si="505"/>
        <v>509.54</v>
      </c>
      <c r="BY448" s="22"/>
      <c r="CA448" s="24">
        <f t="shared" si="506"/>
        <v>507.62</v>
      </c>
      <c r="CB448" s="22"/>
      <c r="CD448" s="24">
        <f t="shared" si="507"/>
        <v>407.89</v>
      </c>
      <c r="CE448" s="22"/>
      <c r="CG448" s="24">
        <f t="shared" si="508"/>
        <v>407.8</v>
      </c>
      <c r="CH448" s="22"/>
      <c r="CJ448" s="24">
        <f t="shared" si="509"/>
        <v>410.45279999999997</v>
      </c>
      <c r="CK448" s="22"/>
      <c r="CM448" s="24">
        <f t="shared" si="510"/>
        <v>411.6253249536</v>
      </c>
    </row>
    <row r="449" spans="2:91" ht="18" customHeight="1" outlineLevel="1">
      <c r="B449" s="36" t="s">
        <v>296</v>
      </c>
      <c r="C449" s="1">
        <v>19</v>
      </c>
      <c r="D449" s="1" t="s">
        <v>9</v>
      </c>
      <c r="E449" s="1" t="s">
        <v>9</v>
      </c>
      <c r="H449" s="22"/>
      <c r="J449" s="24">
        <f t="shared" si="483"/>
        <v>117.57786536826647</v>
      </c>
      <c r="K449" s="22"/>
      <c r="M449" s="24">
        <f t="shared" si="484"/>
        <v>115.91026224041232</v>
      </c>
      <c r="N449" s="22"/>
      <c r="P449" s="24">
        <f t="shared" si="485"/>
        <v>152.78514973533464</v>
      </c>
      <c r="Q449" s="22"/>
      <c r="S449" s="24">
        <f t="shared" si="486"/>
        <v>121.90099662301293</v>
      </c>
      <c r="T449" s="22"/>
      <c r="V449" s="24">
        <f t="shared" si="487"/>
        <v>84.504454854413524</v>
      </c>
      <c r="W449" s="22"/>
      <c r="Y449" s="24">
        <f t="shared" si="488"/>
        <v>65.45868513423774</v>
      </c>
      <c r="Z449" s="22"/>
      <c r="AB449" s="24">
        <f t="shared" si="489"/>
        <v>60.868840156758104</v>
      </c>
      <c r="AC449" s="22"/>
      <c r="AE449" s="24">
        <f t="shared" si="490"/>
        <v>119.86899563318777</v>
      </c>
      <c r="AF449" s="22"/>
      <c r="AH449" s="24">
        <f t="shared" si="491"/>
        <v>116.44205091685954</v>
      </c>
      <c r="AI449" s="22"/>
      <c r="AK449" s="24">
        <f t="shared" si="492"/>
        <v>34.494336239915249</v>
      </c>
      <c r="AL449" s="22"/>
      <c r="AN449" s="24">
        <f t="shared" si="493"/>
        <v>35.059155924421681</v>
      </c>
      <c r="AO449" s="22"/>
      <c r="AQ449" s="24">
        <f t="shared" si="494"/>
        <v>41.488843052690797</v>
      </c>
      <c r="AR449" s="22"/>
      <c r="AT449" s="24">
        <f t="shared" si="495"/>
        <v>41.488843052690797</v>
      </c>
      <c r="AU449" s="22"/>
      <c r="AW449" s="24">
        <f t="shared" si="496"/>
        <v>117.57786536826647</v>
      </c>
      <c r="AX449" s="22"/>
      <c r="AZ449" s="24">
        <f t="shared" si="497"/>
        <v>115.91026224041232</v>
      </c>
      <c r="BA449" s="22"/>
      <c r="BC449" s="24">
        <f t="shared" si="498"/>
        <v>152.78514973533464</v>
      </c>
      <c r="BD449" s="22"/>
      <c r="BF449" s="24">
        <f t="shared" si="499"/>
        <v>121.90099662301293</v>
      </c>
      <c r="BG449" s="22"/>
      <c r="BI449" s="24">
        <f t="shared" si="500"/>
        <v>84.504454854413524</v>
      </c>
      <c r="BJ449" s="22"/>
      <c r="BL449" s="24">
        <f t="shared" si="501"/>
        <v>65.45868513423774</v>
      </c>
      <c r="BM449" s="22"/>
      <c r="BO449" s="24">
        <f t="shared" si="502"/>
        <v>60.868840156758104</v>
      </c>
      <c r="BP449" s="22"/>
      <c r="BR449" s="24">
        <f t="shared" si="503"/>
        <v>119.86899563318777</v>
      </c>
      <c r="BS449" s="22"/>
      <c r="BU449" s="24">
        <f t="shared" si="504"/>
        <v>116.44205091685954</v>
      </c>
      <c r="BV449" s="22"/>
      <c r="BX449" s="24">
        <f t="shared" si="505"/>
        <v>34.494336239915249</v>
      </c>
      <c r="BY449" s="22"/>
      <c r="CA449" s="24">
        <f t="shared" si="506"/>
        <v>35.059155924421681</v>
      </c>
      <c r="CB449" s="22"/>
      <c r="CD449" s="24">
        <f t="shared" si="507"/>
        <v>41.488843052690797</v>
      </c>
      <c r="CE449" s="22"/>
      <c r="CG449" s="24">
        <f t="shared" si="508"/>
        <v>43.707692307692305</v>
      </c>
      <c r="CH449" s="22"/>
      <c r="CJ449" s="24">
        <f t="shared" si="509"/>
        <v>43.960920204061992</v>
      </c>
      <c r="CK449" s="22"/>
      <c r="CM449" s="24">
        <f t="shared" si="510"/>
        <v>43.960920204061992</v>
      </c>
    </row>
    <row r="450" spans="2:91" ht="18" customHeight="1" outlineLevel="1">
      <c r="B450" s="36" t="s">
        <v>303</v>
      </c>
      <c r="C450" s="1">
        <v>20</v>
      </c>
      <c r="D450" s="1" t="s">
        <v>9</v>
      </c>
      <c r="E450" s="1" t="s">
        <v>9</v>
      </c>
      <c r="H450" s="22"/>
      <c r="J450" s="24">
        <f t="shared" si="483"/>
        <v>0</v>
      </c>
      <c r="K450" s="22"/>
      <c r="M450" s="24">
        <f t="shared" si="484"/>
        <v>0</v>
      </c>
      <c r="N450" s="22"/>
      <c r="P450" s="24">
        <f t="shared" si="485"/>
        <v>0</v>
      </c>
      <c r="Q450" s="22"/>
      <c r="S450" s="24">
        <f t="shared" si="486"/>
        <v>0</v>
      </c>
      <c r="T450" s="22"/>
      <c r="V450" s="24">
        <f t="shared" si="487"/>
        <v>0</v>
      </c>
      <c r="W450" s="22"/>
      <c r="Y450" s="24">
        <f t="shared" si="488"/>
        <v>0</v>
      </c>
      <c r="Z450" s="22"/>
      <c r="AB450" s="24">
        <f t="shared" si="489"/>
        <v>0</v>
      </c>
      <c r="AC450" s="22"/>
      <c r="AE450" s="24">
        <f t="shared" si="490"/>
        <v>0</v>
      </c>
      <c r="AF450" s="22"/>
      <c r="AH450" s="24">
        <f t="shared" si="491"/>
        <v>0</v>
      </c>
      <c r="AI450" s="22"/>
      <c r="AK450" s="24">
        <f t="shared" si="492"/>
        <v>0</v>
      </c>
      <c r="AL450" s="22"/>
      <c r="AN450" s="24">
        <f t="shared" si="493"/>
        <v>0</v>
      </c>
      <c r="AO450" s="22"/>
      <c r="AQ450" s="24">
        <f t="shared" si="494"/>
        <v>0</v>
      </c>
      <c r="AR450" s="22"/>
      <c r="AT450" s="24">
        <f t="shared" si="495"/>
        <v>0</v>
      </c>
      <c r="AU450" s="22"/>
      <c r="AW450" s="24">
        <f t="shared" si="496"/>
        <v>0</v>
      </c>
      <c r="AX450" s="22"/>
      <c r="AZ450" s="24">
        <f t="shared" si="497"/>
        <v>0</v>
      </c>
      <c r="BA450" s="22"/>
      <c r="BC450" s="24">
        <f t="shared" si="498"/>
        <v>0</v>
      </c>
      <c r="BD450" s="22"/>
      <c r="BF450" s="24">
        <f t="shared" si="499"/>
        <v>0</v>
      </c>
      <c r="BG450" s="22"/>
      <c r="BI450" s="24">
        <f t="shared" si="500"/>
        <v>0</v>
      </c>
      <c r="BJ450" s="22"/>
      <c r="BL450" s="24">
        <f t="shared" si="501"/>
        <v>0</v>
      </c>
      <c r="BM450" s="22"/>
      <c r="BO450" s="24">
        <f t="shared" si="502"/>
        <v>0</v>
      </c>
      <c r="BP450" s="22"/>
      <c r="BR450" s="24">
        <f t="shared" si="503"/>
        <v>0</v>
      </c>
      <c r="BS450" s="22"/>
      <c r="BU450" s="24">
        <f t="shared" si="504"/>
        <v>0</v>
      </c>
      <c r="BV450" s="22"/>
      <c r="BX450" s="24">
        <f t="shared" si="505"/>
        <v>0</v>
      </c>
      <c r="BY450" s="22"/>
      <c r="CA450" s="24">
        <f t="shared" si="506"/>
        <v>0</v>
      </c>
      <c r="CB450" s="22"/>
      <c r="CD450" s="24">
        <f t="shared" si="507"/>
        <v>0</v>
      </c>
      <c r="CE450" s="22"/>
      <c r="CG450" s="24">
        <f t="shared" si="508"/>
        <v>0</v>
      </c>
      <c r="CH450" s="22"/>
      <c r="CJ450" s="24">
        <f t="shared" si="509"/>
        <v>0</v>
      </c>
      <c r="CK450" s="22"/>
      <c r="CM450" s="24">
        <f t="shared" si="510"/>
        <v>0</v>
      </c>
    </row>
    <row r="451" spans="2:91" ht="18" customHeight="1" outlineLevel="1">
      <c r="B451" s="36" t="s">
        <v>308</v>
      </c>
      <c r="C451" s="1">
        <v>21</v>
      </c>
      <c r="D451" s="1" t="s">
        <v>9</v>
      </c>
      <c r="E451" s="1" t="s">
        <v>9</v>
      </c>
      <c r="H451" s="22"/>
      <c r="J451" s="24">
        <f t="shared" si="483"/>
        <v>4001</v>
      </c>
      <c r="K451" s="22"/>
      <c r="M451" s="24">
        <f t="shared" si="484"/>
        <v>4428.87</v>
      </c>
      <c r="N451" s="22"/>
      <c r="P451" s="24">
        <f t="shared" si="485"/>
        <v>4622</v>
      </c>
      <c r="Q451" s="22"/>
      <c r="S451" s="24">
        <f t="shared" si="486"/>
        <v>4577</v>
      </c>
      <c r="T451" s="22"/>
      <c r="V451" s="24">
        <f t="shared" si="487"/>
        <v>4569</v>
      </c>
      <c r="W451" s="22"/>
      <c r="Y451" s="24">
        <f t="shared" si="488"/>
        <v>4980</v>
      </c>
      <c r="Z451" s="22"/>
      <c r="AB451" s="24">
        <f t="shared" si="489"/>
        <v>5157</v>
      </c>
      <c r="AC451" s="22"/>
      <c r="AE451" s="24">
        <f t="shared" si="490"/>
        <v>5445</v>
      </c>
      <c r="AF451" s="22"/>
      <c r="AH451" s="24">
        <f t="shared" si="491"/>
        <v>5710</v>
      </c>
      <c r="AI451" s="22"/>
      <c r="AK451" s="24">
        <f t="shared" si="492"/>
        <v>5490</v>
      </c>
      <c r="AL451" s="22"/>
      <c r="AN451" s="24">
        <f t="shared" si="493"/>
        <v>5956</v>
      </c>
      <c r="AO451" s="22"/>
      <c r="AQ451" s="24">
        <f t="shared" si="494"/>
        <v>6137</v>
      </c>
      <c r="AR451" s="22"/>
      <c r="AT451" s="24">
        <f t="shared" si="495"/>
        <v>6340.2201551458511</v>
      </c>
      <c r="AU451" s="22"/>
      <c r="AW451" s="24">
        <f t="shared" si="496"/>
        <v>4001</v>
      </c>
      <c r="AX451" s="22"/>
      <c r="AZ451" s="24">
        <f t="shared" si="497"/>
        <v>4428.87</v>
      </c>
      <c r="BA451" s="22"/>
      <c r="BC451" s="24">
        <f t="shared" si="498"/>
        <v>4622</v>
      </c>
      <c r="BD451" s="22"/>
      <c r="BF451" s="24">
        <f t="shared" si="499"/>
        <v>4577</v>
      </c>
      <c r="BG451" s="22"/>
      <c r="BI451" s="24">
        <f t="shared" si="500"/>
        <v>4569</v>
      </c>
      <c r="BJ451" s="22"/>
      <c r="BL451" s="24">
        <f t="shared" si="501"/>
        <v>4980</v>
      </c>
      <c r="BM451" s="22"/>
      <c r="BO451" s="24">
        <f t="shared" si="502"/>
        <v>5157</v>
      </c>
      <c r="BP451" s="22"/>
      <c r="BR451" s="24">
        <f t="shared" si="503"/>
        <v>5445</v>
      </c>
      <c r="BS451" s="22"/>
      <c r="BU451" s="24">
        <f t="shared" si="504"/>
        <v>5710</v>
      </c>
      <c r="BV451" s="22"/>
      <c r="BX451" s="24">
        <f t="shared" si="505"/>
        <v>5490</v>
      </c>
      <c r="BY451" s="22"/>
      <c r="CA451" s="24">
        <f t="shared" si="506"/>
        <v>5956</v>
      </c>
      <c r="CB451" s="22"/>
      <c r="CD451" s="24">
        <f t="shared" si="507"/>
        <v>6137</v>
      </c>
      <c r="CE451" s="22"/>
      <c r="CG451" s="24">
        <f t="shared" si="508"/>
        <v>6963</v>
      </c>
      <c r="CH451" s="22"/>
      <c r="CJ451" s="24">
        <f t="shared" si="509"/>
        <v>7634.1390160183073</v>
      </c>
      <c r="CK451" s="22"/>
      <c r="CM451" s="24">
        <f t="shared" si="510"/>
        <v>8837.8677734808225</v>
      </c>
    </row>
    <row r="452" spans="2:91" ht="18" customHeight="1" outlineLevel="1">
      <c r="B452" s="36" t="s">
        <v>317</v>
      </c>
      <c r="C452" s="1">
        <v>22</v>
      </c>
      <c r="D452" s="1" t="s">
        <v>9</v>
      </c>
      <c r="E452" s="1" t="s">
        <v>9</v>
      </c>
      <c r="H452" s="22"/>
      <c r="J452" s="24">
        <f t="shared" si="483"/>
        <v>48.8</v>
      </c>
      <c r="K452" s="22"/>
      <c r="M452" s="24">
        <f t="shared" si="484"/>
        <v>282</v>
      </c>
      <c r="N452" s="22"/>
      <c r="P452" s="24">
        <f t="shared" si="485"/>
        <v>287.70000000000005</v>
      </c>
      <c r="Q452" s="22"/>
      <c r="S452" s="24">
        <f t="shared" si="486"/>
        <v>278.70000000000005</v>
      </c>
      <c r="T452" s="22"/>
      <c r="V452" s="24">
        <f t="shared" si="487"/>
        <v>270.7</v>
      </c>
      <c r="W452" s="22"/>
      <c r="Y452" s="24">
        <f t="shared" si="488"/>
        <v>273.5</v>
      </c>
      <c r="Z452" s="22"/>
      <c r="AB452" s="24">
        <f t="shared" si="489"/>
        <v>30.540745882501419</v>
      </c>
      <c r="AC452" s="22"/>
      <c r="AE452" s="24">
        <f t="shared" si="490"/>
        <v>12.663367347317548</v>
      </c>
      <c r="AF452" s="22"/>
      <c r="AH452" s="24">
        <f t="shared" si="491"/>
        <v>67.385421252491653</v>
      </c>
      <c r="AI452" s="22"/>
      <c r="AK452" s="24">
        <f t="shared" si="492"/>
        <v>1444.2104655176893</v>
      </c>
      <c r="AL452" s="22"/>
      <c r="AN452" s="24">
        <f t="shared" si="493"/>
        <v>1830.9</v>
      </c>
      <c r="AO452" s="22"/>
      <c r="AQ452" s="24">
        <f t="shared" si="494"/>
        <v>1708.3</v>
      </c>
      <c r="AR452" s="22"/>
      <c r="AT452" s="24">
        <f t="shared" si="495"/>
        <v>1574.1063050208966</v>
      </c>
      <c r="AU452" s="22"/>
      <c r="AW452" s="24">
        <f t="shared" si="496"/>
        <v>48.8</v>
      </c>
      <c r="AX452" s="22"/>
      <c r="AZ452" s="24">
        <f t="shared" si="497"/>
        <v>282</v>
      </c>
      <c r="BA452" s="22"/>
      <c r="BC452" s="24">
        <f t="shared" si="498"/>
        <v>287.70000000000005</v>
      </c>
      <c r="BD452" s="22"/>
      <c r="BF452" s="24">
        <f t="shared" si="499"/>
        <v>278.70000000000005</v>
      </c>
      <c r="BG452" s="22"/>
      <c r="BI452" s="24">
        <f t="shared" si="500"/>
        <v>270.7</v>
      </c>
      <c r="BJ452" s="22"/>
      <c r="BL452" s="24">
        <f t="shared" si="501"/>
        <v>273.5</v>
      </c>
      <c r="BM452" s="22"/>
      <c r="BO452" s="24">
        <f t="shared" si="502"/>
        <v>30.540745882501419</v>
      </c>
      <c r="BP452" s="22"/>
      <c r="BR452" s="24">
        <f t="shared" si="503"/>
        <v>12.663367347317548</v>
      </c>
      <c r="BS452" s="22"/>
      <c r="BU452" s="24">
        <f t="shared" si="504"/>
        <v>67.385421252491653</v>
      </c>
      <c r="BV452" s="22"/>
      <c r="BX452" s="24">
        <f t="shared" si="505"/>
        <v>1444.2104655176893</v>
      </c>
      <c r="BY452" s="22"/>
      <c r="CA452" s="24">
        <f t="shared" si="506"/>
        <v>1830.9</v>
      </c>
      <c r="CB452" s="22"/>
      <c r="CD452" s="24">
        <f t="shared" si="507"/>
        <v>1708.3</v>
      </c>
      <c r="CE452" s="22"/>
      <c r="CG452" s="24">
        <f t="shared" si="508"/>
        <v>1591.2860000000001</v>
      </c>
      <c r="CH452" s="22"/>
      <c r="CJ452" s="24">
        <f t="shared" si="509"/>
        <v>1796.6836733675862</v>
      </c>
      <c r="CK452" s="22"/>
      <c r="CM452" s="24">
        <f t="shared" si="510"/>
        <v>1812.2284619677594</v>
      </c>
    </row>
    <row r="453" spans="2:91" ht="18" customHeight="1" outlineLevel="1">
      <c r="B453" s="35" t="s">
        <v>345</v>
      </c>
      <c r="C453" s="3"/>
      <c r="D453" s="3"/>
      <c r="E453" s="3"/>
      <c r="F453" s="3"/>
      <c r="G453" s="3"/>
      <c r="H453" s="23"/>
      <c r="I453" s="3"/>
      <c r="J453" s="7">
        <f t="shared" ref="J453" si="538">SUM(J430:J452)</f>
        <v>267269.94753383315</v>
      </c>
      <c r="K453" s="23"/>
      <c r="L453" s="3"/>
      <c r="M453" s="7">
        <f t="shared" ref="M453" si="539">SUM(M430:M452)</f>
        <v>265453.52410221379</v>
      </c>
      <c r="N453" s="23"/>
      <c r="O453" s="3"/>
      <c r="P453" s="7">
        <f t="shared" ref="P453" si="540">SUM(P430:P452)</f>
        <v>258798.63156111172</v>
      </c>
      <c r="Q453" s="23"/>
      <c r="R453" s="3"/>
      <c r="S453" s="7">
        <f t="shared" ref="S453" si="541">SUM(S430:S452)</f>
        <v>250764.8951475553</v>
      </c>
      <c r="T453" s="23"/>
      <c r="U453" s="3"/>
      <c r="V453" s="7">
        <f t="shared" ref="V453" si="542">SUM(V430:V452)</f>
        <v>248996.77456522416</v>
      </c>
      <c r="W453" s="23"/>
      <c r="X453" s="3"/>
      <c r="Y453" s="7">
        <f t="shared" ref="Y453" si="543">SUM(Y430:Y452)</f>
        <v>258110.56959759587</v>
      </c>
      <c r="Z453" s="23"/>
      <c r="AA453" s="3"/>
      <c r="AB453" s="7">
        <f t="shared" ref="AB453" si="544">SUM(AB430:AB452)</f>
        <v>272481.82124340767</v>
      </c>
      <c r="AC453" s="23"/>
      <c r="AD453" s="3"/>
      <c r="AE453" s="7">
        <f t="shared" ref="AE453" si="545">SUM(AE430:AE452)</f>
        <v>281510.92261081364</v>
      </c>
      <c r="AF453" s="23"/>
      <c r="AG453" s="3"/>
      <c r="AH453" s="7">
        <f t="shared" ref="AH453" si="546">SUM(AH430:AH452)</f>
        <v>292799.79647125804</v>
      </c>
      <c r="AI453" s="23"/>
      <c r="AJ453" s="3"/>
      <c r="AK453" s="7">
        <f t="shared" ref="AK453" si="547">SUM(AK430:AK452)</f>
        <v>263797.34420039173</v>
      </c>
      <c r="AL453" s="23"/>
      <c r="AM453" s="3"/>
      <c r="AN453" s="7">
        <f t="shared" ref="AN453" si="548">SUM(AN430:AN452)</f>
        <v>297426.05870200053</v>
      </c>
      <c r="AO453" s="23"/>
      <c r="AP453" s="3"/>
      <c r="AQ453" s="7">
        <f t="shared" ref="AQ453" si="549">SUM(AQ430:AQ452)</f>
        <v>314103.8849861999</v>
      </c>
      <c r="AR453" s="23"/>
      <c r="AS453" s="3"/>
      <c r="AT453" s="7">
        <f t="shared" ref="AT453" si="550">SUM(AT430:AT452)</f>
        <v>342171.71706820751</v>
      </c>
      <c r="AU453" s="23"/>
      <c r="AV453" s="3"/>
      <c r="AW453" s="7">
        <f>SUM(AW430:AW452)</f>
        <v>269396.75673763605</v>
      </c>
      <c r="AX453" s="23"/>
      <c r="AY453" s="3"/>
      <c r="AZ453" s="7">
        <f>SUM(AZ430:AZ452)</f>
        <v>268354.55329374102</v>
      </c>
      <c r="BA453" s="23"/>
      <c r="BB453" s="3"/>
      <c r="BC453" s="7">
        <f>SUM(BC430:BC452)</f>
        <v>262912.01186949963</v>
      </c>
      <c r="BD453" s="23"/>
      <c r="BE453" s="3"/>
      <c r="BF453" s="7">
        <f>SUM(BF430:BF452)</f>
        <v>253907.96414863889</v>
      </c>
      <c r="BG453" s="23"/>
      <c r="BH453" s="3"/>
      <c r="BI453" s="7">
        <f>SUM(BI430:BI452)</f>
        <v>249604.90817449824</v>
      </c>
      <c r="BJ453" s="23"/>
      <c r="BK453" s="3"/>
      <c r="BL453" s="7">
        <f>SUM(BL430:BL452)</f>
        <v>257788.33031692926</v>
      </c>
      <c r="BM453" s="23"/>
      <c r="BN453" s="3"/>
      <c r="BO453" s="7">
        <f>SUM(BO430:BO452)</f>
        <v>273950.70947109739</v>
      </c>
      <c r="BP453" s="23"/>
      <c r="BQ453" s="3"/>
      <c r="BR453" s="7">
        <f>SUM(BR430:BR452)</f>
        <v>282795.64260033693</v>
      </c>
      <c r="BS453" s="23"/>
      <c r="BT453" s="3"/>
      <c r="BU453" s="7">
        <f>SUM(BU430:BU452)</f>
        <v>296380.62337875186</v>
      </c>
      <c r="BV453" s="23"/>
      <c r="BW453" s="3"/>
      <c r="BX453" s="7">
        <f>SUM(BX430:BX452)</f>
        <v>262508.07011112798</v>
      </c>
      <c r="BY453" s="23"/>
      <c r="BZ453" s="3"/>
      <c r="CA453" s="7">
        <f>SUM(CA430:CA452)</f>
        <v>300029.32136223943</v>
      </c>
      <c r="CB453" s="23"/>
      <c r="CC453" s="3"/>
      <c r="CD453" s="7">
        <f>SUM(CD430:CD452)</f>
        <v>313916.38105524791</v>
      </c>
      <c r="CE453" s="23"/>
      <c r="CF453" s="3"/>
      <c r="CG453" s="7">
        <f>SUM(CG430:CG452)</f>
        <v>336045.81354604947</v>
      </c>
      <c r="CH453" s="23"/>
      <c r="CI453" s="3"/>
      <c r="CJ453" s="7">
        <f>SUM(CJ430:CJ452)</f>
        <v>331697.93432291731</v>
      </c>
      <c r="CK453" s="23"/>
      <c r="CL453" s="3"/>
      <c r="CM453" s="7">
        <f>SUM(CM430:CM452)</f>
        <v>328683.52116948523</v>
      </c>
    </row>
    <row r="454" spans="2:91" ht="18" customHeight="1" outlineLevel="1">
      <c r="B454" s="51" t="s">
        <v>346</v>
      </c>
      <c r="C454" s="30"/>
      <c r="D454" s="30"/>
      <c r="E454" s="30"/>
      <c r="F454" s="30"/>
      <c r="G454" s="30"/>
      <c r="H454" s="58"/>
      <c r="I454" s="30"/>
      <c r="J454" s="59"/>
      <c r="K454" s="58"/>
      <c r="L454" s="30"/>
      <c r="M454" s="59"/>
      <c r="N454" s="58"/>
      <c r="O454" s="30"/>
      <c r="P454" s="59"/>
      <c r="Q454" s="58"/>
      <c r="R454" s="30"/>
      <c r="S454" s="59"/>
      <c r="T454" s="58"/>
      <c r="U454" s="30"/>
      <c r="V454" s="59"/>
      <c r="W454" s="58"/>
      <c r="X454" s="30"/>
      <c r="Y454" s="59"/>
      <c r="Z454" s="58"/>
      <c r="AA454" s="30"/>
      <c r="AB454" s="59"/>
      <c r="AC454" s="58"/>
      <c r="AD454" s="30"/>
      <c r="AE454" s="59"/>
      <c r="AF454" s="58"/>
      <c r="AG454" s="30"/>
      <c r="AH454" s="59"/>
      <c r="AI454" s="58"/>
      <c r="AJ454" s="30"/>
      <c r="AK454" s="59"/>
      <c r="AL454" s="58"/>
      <c r="AM454" s="30"/>
      <c r="AN454" s="59"/>
      <c r="AO454" s="58"/>
      <c r="AP454" s="30"/>
      <c r="AQ454" s="59"/>
      <c r="AR454" s="58"/>
      <c r="AS454" s="30"/>
      <c r="AT454" s="59"/>
      <c r="AU454" s="58"/>
      <c r="AV454" s="30"/>
      <c r="AW454" s="59"/>
      <c r="AX454" s="58"/>
      <c r="AY454" s="30"/>
      <c r="AZ454" s="59"/>
      <c r="BA454" s="58"/>
      <c r="BB454" s="30"/>
      <c r="BC454" s="59"/>
      <c r="BD454" s="58"/>
      <c r="BE454" s="30"/>
      <c r="BF454" s="59"/>
      <c r="BG454" s="58"/>
      <c r="BH454" s="30"/>
      <c r="BI454" s="59"/>
      <c r="BJ454" s="58"/>
      <c r="BK454" s="30"/>
      <c r="BL454" s="59"/>
      <c r="BM454" s="58"/>
      <c r="BN454" s="30"/>
      <c r="BO454" s="59"/>
      <c r="BP454" s="58"/>
      <c r="BQ454" s="30"/>
      <c r="BR454" s="59"/>
      <c r="BS454" s="58"/>
      <c r="BT454" s="30"/>
      <c r="BU454" s="59"/>
      <c r="BV454" s="58"/>
      <c r="BW454" s="30"/>
      <c r="BX454" s="59"/>
      <c r="BY454" s="58"/>
      <c r="BZ454" s="30"/>
      <c r="CA454" s="59"/>
      <c r="CB454" s="58"/>
      <c r="CC454" s="30"/>
      <c r="CD454" s="59"/>
      <c r="CE454" s="58"/>
      <c r="CF454" s="30"/>
      <c r="CG454" s="59"/>
      <c r="CH454" s="58"/>
      <c r="CI454" s="30"/>
      <c r="CJ454" s="59"/>
      <c r="CK454" s="58"/>
      <c r="CL454" s="30"/>
      <c r="CM454" s="59"/>
    </row>
    <row r="455" spans="2:91" ht="18" customHeight="1" outlineLevel="1">
      <c r="B455" s="36" t="s">
        <v>331</v>
      </c>
      <c r="C455" s="1">
        <v>1</v>
      </c>
      <c r="D455" s="1" t="s">
        <v>9</v>
      </c>
      <c r="E455" s="1" t="s">
        <v>11</v>
      </c>
      <c r="H455" s="22"/>
      <c r="J455" s="24">
        <f t="shared" ref="J455:J477" si="551">SUMIFS(J$13:J$404,$C$13:$C$404,$C455,$D$13:$D$404,$D455,$E$13:$E$404,$E455)</f>
        <v>16879.728715036439</v>
      </c>
      <c r="K455" s="22"/>
      <c r="M455" s="24">
        <f t="shared" ref="M455:M477" si="552">SUMIFS(M$13:M$404,$C$13:$C$404,$C455,$D$13:$D$404,$D455,$E$13:$E$404,$E455)</f>
        <v>17751.366871392998</v>
      </c>
      <c r="N455" s="22"/>
      <c r="P455" s="24">
        <f t="shared" ref="P455:P477" si="553">SUMIFS(P$13:P$404,$C$13:$C$404,$C455,$D$13:$D$404,$D455,$E$13:$E$404,$E455)</f>
        <v>18100.288320350119</v>
      </c>
      <c r="Q455" s="22"/>
      <c r="S455" s="24">
        <f t="shared" ref="S455:S477" si="554">SUMIFS(S$13:S$404,$C$13:$C$404,$C455,$D$13:$D$404,$D455,$E$13:$E$404,$E455)</f>
        <v>18422.831136075747</v>
      </c>
      <c r="T455" s="22"/>
      <c r="V455" s="24">
        <f t="shared" ref="V455:V477" si="555">SUMIFS(V$13:V$404,$C$13:$C$404,$C455,$D$13:$D$404,$D455,$E$13:$E$404,$E455)</f>
        <v>18293.08145098051</v>
      </c>
      <c r="W455" s="22"/>
      <c r="Y455" s="24">
        <f t="shared" ref="Y455:Y477" si="556">SUMIFS(Y$13:Y$404,$C$13:$C$404,$C455,$D$13:$D$404,$D455,$E$13:$E$404,$E455)</f>
        <v>18479.240035616724</v>
      </c>
      <c r="Z455" s="22"/>
      <c r="AB455" s="24">
        <f t="shared" ref="AB455:AB477" si="557">SUMIFS(AB$13:AB$404,$C$13:$C$404,$C455,$D$13:$D$404,$D455,$E$13:$E$404,$E455)</f>
        <v>19497.475752308415</v>
      </c>
      <c r="AC455" s="22"/>
      <c r="AE455" s="24">
        <f t="shared" ref="AE455:AE477" si="558">SUMIFS(AE$13:AE$404,$C$13:$C$404,$C455,$D$13:$D$404,$D455,$E$13:$E$404,$E455)</f>
        <v>20649.02885291844</v>
      </c>
      <c r="AF455" s="22"/>
      <c r="AH455" s="24">
        <f t="shared" ref="AH455:AH477" si="559">SUMIFS(AH$13:AH$404,$C$13:$C$404,$C455,$D$13:$D$404,$D455,$E$13:$E$404,$E455)</f>
        <v>20749.373863669633</v>
      </c>
      <c r="AI455" s="22"/>
      <c r="AK455" s="24">
        <f t="shared" ref="AK455:AK477" si="560">SUMIFS(AK$13:AK$404,$C$13:$C$404,$C455,$D$13:$D$404,$D455,$E$13:$E$404,$E455)</f>
        <v>19295.212510468187</v>
      </c>
      <c r="AL455" s="22"/>
      <c r="AN455" s="24">
        <f t="shared" ref="AN455:AN477" si="561">SUMIFS(AN$13:AN$404,$C$13:$C$404,$C455,$D$13:$D$404,$D455,$E$13:$E$404,$E455)</f>
        <v>22072.898219216971</v>
      </c>
      <c r="AO455" s="22"/>
      <c r="AQ455" s="24">
        <f t="shared" ref="AQ455:AQ477" si="562">SUMIFS(AQ$13:AQ$404,$C$13:$C$404,$C455,$D$13:$D$404,$D455,$E$13:$E$404,$E455)</f>
        <v>23713.801779210706</v>
      </c>
      <c r="AR455" s="22"/>
      <c r="AT455" s="24">
        <f t="shared" ref="AT455:AT477" si="563">SUMIFS(AT$13:AT$404,$C$13:$C$404,$C455,$D$13:$D$404,$D455,$E$13:$E$404,$E455)</f>
        <v>26042.004993053491</v>
      </c>
      <c r="AU455" s="22"/>
      <c r="AW455" s="24">
        <f t="shared" ref="AW455:AW477" si="564">SUMIFS(AW$13:AW$404,$C$13:$C$404,$C455,$D$13:$D$404,$D455,$E$13:$E$404,$E455)</f>
        <v>16594.198037370672</v>
      </c>
      <c r="AX455" s="22"/>
      <c r="AZ455" s="24">
        <f t="shared" ref="AZ455:AZ477" si="565">SUMIFS(AZ$13:AZ$404,$C$13:$C$404,$C455,$D$13:$D$404,$D455,$E$13:$E$404,$E455)</f>
        <v>17561.375322218155</v>
      </c>
      <c r="BA455" s="22"/>
      <c r="BC455" s="24">
        <f t="shared" ref="BC455:BC477" si="566">SUMIFS(BC$13:BC$404,$C$13:$C$404,$C455,$D$13:$D$404,$D455,$E$13:$E$404,$E455)</f>
        <v>17729.001352749743</v>
      </c>
      <c r="BD455" s="22"/>
      <c r="BF455" s="24">
        <f t="shared" ref="BF455:BF477" si="567">SUMIFS(BF$13:BF$404,$C$13:$C$404,$C455,$D$13:$D$404,$D455,$E$13:$E$404,$E455)</f>
        <v>18060.162306467813</v>
      </c>
      <c r="BG455" s="22"/>
      <c r="BI455" s="24">
        <f t="shared" ref="BI455:BI477" si="568">SUMIFS(BI$13:BI$404,$C$13:$C$404,$C455,$D$13:$D$404,$D455,$E$13:$E$404,$E455)</f>
        <v>17985.135360793003</v>
      </c>
      <c r="BJ455" s="22"/>
      <c r="BL455" s="24">
        <f t="shared" ref="BL455:BL477" si="569">SUMIFS(BL$13:BL$404,$C$13:$C$404,$C455,$D$13:$D$404,$D455,$E$13:$E$404,$E455)</f>
        <v>18301.911490731323</v>
      </c>
      <c r="BM455" s="22"/>
      <c r="BO455" s="24">
        <f t="shared" ref="BO455:BO477" si="570">SUMIFS(BO$13:BO$404,$C$13:$C$404,$C455,$D$13:$D$404,$D455,$E$13:$E$404,$E455)</f>
        <v>19391.320967195046</v>
      </c>
      <c r="BP455" s="22"/>
      <c r="BR455" s="24">
        <f t="shared" ref="BR455:BR477" si="571">SUMIFS(BR$13:BR$404,$C$13:$C$404,$C455,$D$13:$D$404,$D455,$E$13:$E$404,$E455)</f>
        <v>20254.57715159046</v>
      </c>
      <c r="BS455" s="22"/>
      <c r="BU455" s="24">
        <f t="shared" ref="BU455:BU477" si="572">SUMIFS(BU$13:BU$404,$C$13:$C$404,$C455,$D$13:$D$404,$D455,$E$13:$E$404,$E455)</f>
        <v>20221.418853505649</v>
      </c>
      <c r="BV455" s="22"/>
      <c r="BX455" s="24">
        <f t="shared" ref="BX455:BX477" si="573">SUMIFS(BX$13:BX$404,$C$13:$C$404,$C455,$D$13:$D$404,$D455,$E$13:$E$404,$E455)</f>
        <v>18836.060324966678</v>
      </c>
      <c r="BY455" s="22"/>
      <c r="CA455" s="24">
        <f t="shared" ref="CA455:CA477" si="574">SUMIFS(CA$13:CA$404,$C$13:$C$404,$C455,$D$13:$D$404,$D455,$E$13:$E$404,$E455)</f>
        <v>22280.767510392132</v>
      </c>
      <c r="CB455" s="22"/>
      <c r="CD455" s="24">
        <f t="shared" ref="CD455:CD477" si="575">SUMIFS(CD$13:CD$404,$C$13:$C$404,$C455,$D$13:$D$404,$D455,$E$13:$E$404,$E455)</f>
        <v>23634.363206779406</v>
      </c>
      <c r="CE455" s="22"/>
      <c r="CG455" s="24">
        <f t="shared" ref="CG455:CG477" si="576">SUMIFS(CG$13:CG$404,$C$13:$C$404,$C455,$D$13:$D$404,$D455,$E$13:$E$404,$E455)</f>
        <v>23900.196018831255</v>
      </c>
      <c r="CH455" s="22"/>
      <c r="CJ455" s="24">
        <f t="shared" ref="CJ455:CJ477" si="577">SUMIFS(CJ$13:CJ$404,$C$13:$C$404,$C455,$D$13:$D$404,$D455,$E$13:$E$404,$E455)</f>
        <v>21297.295050139837</v>
      </c>
      <c r="CK455" s="22"/>
      <c r="CM455" s="24">
        <f t="shared" ref="CM455:CM477" si="578">SUMIFS(CM$13:CM$404,$C$13:$C$404,$C455,$D$13:$D$404,$D455,$E$13:$E$404,$E455)</f>
        <v>20488.321047538815</v>
      </c>
    </row>
    <row r="456" spans="2:91" ht="18" customHeight="1" outlineLevel="1">
      <c r="B456" s="36" t="s">
        <v>57</v>
      </c>
      <c r="C456" s="1">
        <v>2</v>
      </c>
      <c r="D456" s="1" t="s">
        <v>9</v>
      </c>
      <c r="E456" s="1" t="s">
        <v>11</v>
      </c>
      <c r="H456" s="22"/>
      <c r="J456" s="24">
        <f t="shared" si="551"/>
        <v>9725.5081178315868</v>
      </c>
      <c r="K456" s="22"/>
      <c r="M456" s="24">
        <f t="shared" si="552"/>
        <v>9693.4724624405917</v>
      </c>
      <c r="N456" s="22"/>
      <c r="P456" s="24">
        <f t="shared" si="553"/>
        <v>10044.195558414609</v>
      </c>
      <c r="Q456" s="22"/>
      <c r="S456" s="24">
        <f t="shared" si="554"/>
        <v>10772.385681134716</v>
      </c>
      <c r="T456" s="22"/>
      <c r="V456" s="24">
        <f t="shared" si="555"/>
        <v>11282.340660764228</v>
      </c>
      <c r="W456" s="22"/>
      <c r="Y456" s="24">
        <f t="shared" si="556"/>
        <v>12003.045717927029</v>
      </c>
      <c r="Z456" s="22"/>
      <c r="AB456" s="24">
        <f t="shared" si="557"/>
        <v>12747.699543551207</v>
      </c>
      <c r="AC456" s="22"/>
      <c r="AE456" s="24">
        <f t="shared" si="558"/>
        <v>13212.849051537209</v>
      </c>
      <c r="AF456" s="22"/>
      <c r="AH456" s="24">
        <f t="shared" si="559"/>
        <v>13765.231067078188</v>
      </c>
      <c r="AI456" s="22"/>
      <c r="AK456" s="24">
        <f t="shared" si="560"/>
        <v>12360.777608266126</v>
      </c>
      <c r="AL456" s="22"/>
      <c r="AN456" s="24">
        <f t="shared" si="561"/>
        <v>14759.675717695691</v>
      </c>
      <c r="AO456" s="22"/>
      <c r="AQ456" s="24">
        <f t="shared" si="562"/>
        <v>16436.560009025055</v>
      </c>
      <c r="AR456" s="22"/>
      <c r="AT456" s="24">
        <f t="shared" si="563"/>
        <v>17868.650661402258</v>
      </c>
      <c r="AU456" s="22"/>
      <c r="AW456" s="24">
        <f t="shared" si="564"/>
        <v>8753.853117831588</v>
      </c>
      <c r="AX456" s="22"/>
      <c r="AZ456" s="24">
        <f t="shared" si="565"/>
        <v>8672.844014001199</v>
      </c>
      <c r="BA456" s="22"/>
      <c r="BC456" s="24">
        <f t="shared" si="566"/>
        <v>9148.605558414607</v>
      </c>
      <c r="BD456" s="22"/>
      <c r="BF456" s="24">
        <f t="shared" si="567"/>
        <v>9832.1827753694397</v>
      </c>
      <c r="BG456" s="22"/>
      <c r="BI456" s="24">
        <f t="shared" si="568"/>
        <v>10081.829674815315</v>
      </c>
      <c r="BJ456" s="22"/>
      <c r="BL456" s="24">
        <f t="shared" si="569"/>
        <v>10505.873593166063</v>
      </c>
      <c r="BM456" s="22"/>
      <c r="BO456" s="24">
        <f t="shared" si="570"/>
        <v>11818.340273930204</v>
      </c>
      <c r="BP456" s="22"/>
      <c r="BR456" s="24">
        <f t="shared" si="571"/>
        <v>12985.356568486381</v>
      </c>
      <c r="BS456" s="22"/>
      <c r="BU456" s="24">
        <f t="shared" si="572"/>
        <v>14551.866074982097</v>
      </c>
      <c r="BV456" s="22"/>
      <c r="BX456" s="24">
        <f t="shared" si="573"/>
        <v>12930.609967312408</v>
      </c>
      <c r="BY456" s="22"/>
      <c r="CA456" s="24">
        <f t="shared" si="574"/>
        <v>15347.517699070879</v>
      </c>
      <c r="CB456" s="22"/>
      <c r="CD456" s="24">
        <f t="shared" si="575"/>
        <v>17774.492187665335</v>
      </c>
      <c r="CE456" s="22"/>
      <c r="CG456" s="24">
        <f t="shared" si="576"/>
        <v>17306.72714056302</v>
      </c>
      <c r="CH456" s="22"/>
      <c r="CJ456" s="24">
        <f t="shared" si="577"/>
        <v>15113.023912814951</v>
      </c>
      <c r="CK456" s="22"/>
      <c r="CM456" s="24">
        <f t="shared" si="578"/>
        <v>15291.429533692422</v>
      </c>
    </row>
    <row r="457" spans="2:91" ht="18" customHeight="1" outlineLevel="1">
      <c r="B457" s="36" t="s">
        <v>100</v>
      </c>
      <c r="C457" s="1">
        <v>3</v>
      </c>
      <c r="D457" s="1" t="s">
        <v>9</v>
      </c>
      <c r="E457" s="1" t="s">
        <v>11</v>
      </c>
      <c r="H457" s="22"/>
      <c r="J457" s="24">
        <f t="shared" si="551"/>
        <v>2642.1708063736833</v>
      </c>
      <c r="K457" s="22"/>
      <c r="M457" s="24">
        <f t="shared" si="552"/>
        <v>2695.0539922072012</v>
      </c>
      <c r="N457" s="22"/>
      <c r="P457" s="24">
        <f t="shared" si="553"/>
        <v>2884.7922522461231</v>
      </c>
      <c r="Q457" s="22"/>
      <c r="S457" s="24">
        <f t="shared" si="554"/>
        <v>3125.7491262514222</v>
      </c>
      <c r="T457" s="22"/>
      <c r="V457" s="24">
        <f t="shared" si="555"/>
        <v>3341.8214582584965</v>
      </c>
      <c r="W457" s="22"/>
      <c r="Y457" s="24">
        <f t="shared" si="556"/>
        <v>3719.179238595535</v>
      </c>
      <c r="Z457" s="22"/>
      <c r="AB457" s="24">
        <f t="shared" si="557"/>
        <v>4174.6206907992009</v>
      </c>
      <c r="AC457" s="22"/>
      <c r="AE457" s="24">
        <f t="shared" si="558"/>
        <v>4230.3800073675502</v>
      </c>
      <c r="AF457" s="22"/>
      <c r="AH457" s="24">
        <f t="shared" si="559"/>
        <v>4352.342808013339</v>
      </c>
      <c r="AI457" s="22"/>
      <c r="AK457" s="24">
        <f t="shared" si="560"/>
        <v>4132.484023124106</v>
      </c>
      <c r="AL457" s="22"/>
      <c r="AN457" s="24">
        <f t="shared" si="561"/>
        <v>5212.5267611973441</v>
      </c>
      <c r="AO457" s="22"/>
      <c r="AQ457" s="24">
        <f t="shared" si="562"/>
        <v>5695.9195155335847</v>
      </c>
      <c r="AR457" s="22"/>
      <c r="AT457" s="24">
        <f t="shared" si="563"/>
        <v>6142.8228192861816</v>
      </c>
      <c r="AU457" s="22"/>
      <c r="AW457" s="24">
        <f t="shared" si="564"/>
        <v>2241.8375223552162</v>
      </c>
      <c r="AX457" s="22"/>
      <c r="AZ457" s="24">
        <f t="shared" si="565"/>
        <v>2252.6017950422647</v>
      </c>
      <c r="BA457" s="22"/>
      <c r="BC457" s="24">
        <f t="shared" si="566"/>
        <v>2398.9836072060643</v>
      </c>
      <c r="BD457" s="22"/>
      <c r="BF457" s="24">
        <f t="shared" si="567"/>
        <v>2591.5193040899994</v>
      </c>
      <c r="BG457" s="22"/>
      <c r="BI457" s="24">
        <f t="shared" si="568"/>
        <v>2729.8317138860048</v>
      </c>
      <c r="BJ457" s="22"/>
      <c r="BL457" s="24">
        <f t="shared" si="569"/>
        <v>3003.1694738616879</v>
      </c>
      <c r="BM457" s="22"/>
      <c r="BO457" s="24">
        <f t="shared" si="570"/>
        <v>3408.5200788279835</v>
      </c>
      <c r="BP457" s="22"/>
      <c r="BR457" s="24">
        <f t="shared" si="571"/>
        <v>3382.729533445477</v>
      </c>
      <c r="BS457" s="22"/>
      <c r="BU457" s="24">
        <f t="shared" si="572"/>
        <v>3555.7321482458083</v>
      </c>
      <c r="BV457" s="22"/>
      <c r="BX457" s="24">
        <f t="shared" si="573"/>
        <v>3336.5267858762659</v>
      </c>
      <c r="BY457" s="22"/>
      <c r="CA457" s="24">
        <f t="shared" si="574"/>
        <v>4281.6023094971151</v>
      </c>
      <c r="CB457" s="22"/>
      <c r="CD457" s="24">
        <f t="shared" si="575"/>
        <v>5351.3588682405007</v>
      </c>
      <c r="CE457" s="22"/>
      <c r="CG457" s="24">
        <f t="shared" si="576"/>
        <v>5568.203548448264</v>
      </c>
      <c r="CH457" s="22"/>
      <c r="CJ457" s="24">
        <f t="shared" si="577"/>
        <v>5409.4517315333287</v>
      </c>
      <c r="CK457" s="22"/>
      <c r="CM457" s="24">
        <f t="shared" si="578"/>
        <v>5550.1112031666671</v>
      </c>
    </row>
    <row r="458" spans="2:91" ht="18" customHeight="1" outlineLevel="1">
      <c r="B458" s="36" t="s">
        <v>113</v>
      </c>
      <c r="C458" s="1">
        <v>4</v>
      </c>
      <c r="D458" s="1" t="s">
        <v>9</v>
      </c>
      <c r="E458" s="1" t="s">
        <v>11</v>
      </c>
      <c r="H458" s="22"/>
      <c r="J458" s="24">
        <f t="shared" si="551"/>
        <v>4587.1734523533778</v>
      </c>
      <c r="K458" s="22"/>
      <c r="M458" s="24">
        <f t="shared" si="552"/>
        <v>6085.891053579845</v>
      </c>
      <c r="N458" s="22"/>
      <c r="P458" s="24">
        <f t="shared" si="553"/>
        <v>7519.1010011900371</v>
      </c>
      <c r="Q458" s="22"/>
      <c r="S458" s="24">
        <f t="shared" si="554"/>
        <v>6922.1835742052881</v>
      </c>
      <c r="T458" s="22"/>
      <c r="V458" s="24">
        <f t="shared" si="555"/>
        <v>6570.5355869458072</v>
      </c>
      <c r="W458" s="22"/>
      <c r="Y458" s="24">
        <f t="shared" si="556"/>
        <v>5356.7877354260581</v>
      </c>
      <c r="Z458" s="22"/>
      <c r="AB458" s="24">
        <f t="shared" si="557"/>
        <v>5059.5179000780117</v>
      </c>
      <c r="AC458" s="22"/>
      <c r="AE458" s="24">
        <f t="shared" si="558"/>
        <v>5146.3262596138757</v>
      </c>
      <c r="AF458" s="22"/>
      <c r="AH458" s="24">
        <f t="shared" si="559"/>
        <v>5917.8393323086821</v>
      </c>
      <c r="AI458" s="22"/>
      <c r="AK458" s="24">
        <f t="shared" si="560"/>
        <v>5059.1228070175439</v>
      </c>
      <c r="AL458" s="22"/>
      <c r="AN458" s="24">
        <f t="shared" si="561"/>
        <v>5693.1639344262294</v>
      </c>
      <c r="AO458" s="22"/>
      <c r="AQ458" s="24">
        <f t="shared" si="562"/>
        <v>5519.5531123661094</v>
      </c>
      <c r="AR458" s="22"/>
      <c r="AT458" s="24">
        <f t="shared" si="563"/>
        <v>5970.9693766371283</v>
      </c>
      <c r="AU458" s="22"/>
      <c r="AW458" s="24">
        <f t="shared" si="564"/>
        <v>4696.5</v>
      </c>
      <c r="AX458" s="22"/>
      <c r="AZ458" s="24">
        <f t="shared" si="565"/>
        <v>6949.8697178631883</v>
      </c>
      <c r="BA458" s="22"/>
      <c r="BC458" s="24">
        <f t="shared" si="566"/>
        <v>7764.8316645624509</v>
      </c>
      <c r="BD458" s="22"/>
      <c r="BF458" s="24">
        <f t="shared" si="567"/>
        <v>7455.4203303329086</v>
      </c>
      <c r="BG458" s="22"/>
      <c r="BI458" s="24">
        <f t="shared" si="568"/>
        <v>6570.5355869458072</v>
      </c>
      <c r="BJ458" s="22"/>
      <c r="BL458" s="24">
        <f t="shared" si="569"/>
        <v>5356.7877354260581</v>
      </c>
      <c r="BM458" s="22"/>
      <c r="BO458" s="24">
        <f t="shared" si="570"/>
        <v>5059.5179000780117</v>
      </c>
      <c r="BP458" s="22"/>
      <c r="BR458" s="24">
        <f t="shared" si="571"/>
        <v>5146.3262596138757</v>
      </c>
      <c r="BS458" s="22"/>
      <c r="BU458" s="24">
        <f t="shared" si="572"/>
        <v>5917.8393323086821</v>
      </c>
      <c r="BV458" s="22"/>
      <c r="BX458" s="24">
        <f t="shared" si="573"/>
        <v>5059.1228070175439</v>
      </c>
      <c r="BY458" s="22"/>
      <c r="CA458" s="24">
        <f t="shared" si="574"/>
        <v>5693.1639344262294</v>
      </c>
      <c r="CB458" s="22"/>
      <c r="CD458" s="24">
        <f t="shared" si="575"/>
        <v>5545.0051020408173</v>
      </c>
      <c r="CE458" s="22"/>
      <c r="CG458" s="24">
        <f t="shared" si="576"/>
        <v>6173.4442814007207</v>
      </c>
      <c r="CH458" s="22"/>
      <c r="CJ458" s="24">
        <f t="shared" si="577"/>
        <v>6654.9529402468233</v>
      </c>
      <c r="CK458" s="22"/>
      <c r="CM458" s="24">
        <f t="shared" si="578"/>
        <v>6766.5226932459227</v>
      </c>
    </row>
    <row r="459" spans="2:91" ht="18" customHeight="1" outlineLevel="1">
      <c r="B459" s="36" t="s">
        <v>125</v>
      </c>
      <c r="C459" s="1">
        <v>5</v>
      </c>
      <c r="D459" s="1" t="s">
        <v>9</v>
      </c>
      <c r="E459" s="1" t="s">
        <v>11</v>
      </c>
      <c r="H459" s="22"/>
      <c r="J459" s="24">
        <f t="shared" si="551"/>
        <v>3662.0144667705099</v>
      </c>
      <c r="K459" s="22"/>
      <c r="M459" s="24">
        <f t="shared" si="552"/>
        <v>5103.048638436313</v>
      </c>
      <c r="N459" s="22"/>
      <c r="P459" s="24">
        <f t="shared" si="553"/>
        <v>4969.8419595441455</v>
      </c>
      <c r="Q459" s="22"/>
      <c r="S459" s="24">
        <f t="shared" si="554"/>
        <v>4791.1499441265805</v>
      </c>
      <c r="T459" s="22"/>
      <c r="V459" s="24">
        <f t="shared" si="555"/>
        <v>5111.3421444122187</v>
      </c>
      <c r="W459" s="22"/>
      <c r="Y459" s="24">
        <f t="shared" si="556"/>
        <v>6080.1576760025137</v>
      </c>
      <c r="Z459" s="22"/>
      <c r="AB459" s="24">
        <f t="shared" si="557"/>
        <v>6852.9305057708634</v>
      </c>
      <c r="AC459" s="22"/>
      <c r="AE459" s="24">
        <f t="shared" si="558"/>
        <v>7596.6770942896028</v>
      </c>
      <c r="AF459" s="22"/>
      <c r="AH459" s="24">
        <f t="shared" si="559"/>
        <v>8782.0101014180509</v>
      </c>
      <c r="AI459" s="22"/>
      <c r="AK459" s="24">
        <f t="shared" si="560"/>
        <v>8164.2005872500004</v>
      </c>
      <c r="AL459" s="22"/>
      <c r="AN459" s="24">
        <f t="shared" si="561"/>
        <v>9595.6016</v>
      </c>
      <c r="AO459" s="22"/>
      <c r="AQ459" s="24">
        <f t="shared" si="562"/>
        <v>9788.2765065139174</v>
      </c>
      <c r="AR459" s="22"/>
      <c r="AT459" s="24">
        <f t="shared" si="563"/>
        <v>11427.441335262607</v>
      </c>
      <c r="AU459" s="22"/>
      <c r="AW459" s="24">
        <f t="shared" si="564"/>
        <v>3052.9141439999999</v>
      </c>
      <c r="AX459" s="22"/>
      <c r="AZ459" s="24">
        <f t="shared" si="565"/>
        <v>5001.9766212176892</v>
      </c>
      <c r="BA459" s="22"/>
      <c r="BC459" s="24">
        <f t="shared" si="566"/>
        <v>5124.0970497172711</v>
      </c>
      <c r="BD459" s="22"/>
      <c r="BF459" s="24">
        <f t="shared" si="567"/>
        <v>5084.3466772967331</v>
      </c>
      <c r="BG459" s="22"/>
      <c r="BI459" s="24">
        <f t="shared" si="568"/>
        <v>5203.3421444122187</v>
      </c>
      <c r="BJ459" s="22"/>
      <c r="BL459" s="24">
        <f t="shared" si="569"/>
        <v>5688.1576760025137</v>
      </c>
      <c r="BM459" s="22"/>
      <c r="BO459" s="24">
        <f t="shared" si="570"/>
        <v>6835.9305057708634</v>
      </c>
      <c r="BP459" s="22"/>
      <c r="BR459" s="24">
        <f t="shared" si="571"/>
        <v>7273.6770942896028</v>
      </c>
      <c r="BS459" s="22"/>
      <c r="BU459" s="24">
        <f t="shared" si="572"/>
        <v>8793.0101014180509</v>
      </c>
      <c r="BV459" s="22"/>
      <c r="BX459" s="24">
        <f t="shared" si="573"/>
        <v>8348.2005872499994</v>
      </c>
      <c r="BY459" s="22"/>
      <c r="CA459" s="24">
        <f t="shared" si="574"/>
        <v>9252.1311164699382</v>
      </c>
      <c r="CB459" s="22"/>
      <c r="CD459" s="24">
        <f t="shared" si="575"/>
        <v>9024.2913765246685</v>
      </c>
      <c r="CE459" s="22"/>
      <c r="CG459" s="24">
        <f t="shared" si="576"/>
        <v>10214.128555329826</v>
      </c>
      <c r="CH459" s="22"/>
      <c r="CJ459" s="24">
        <f t="shared" si="577"/>
        <v>11299.033335764352</v>
      </c>
      <c r="CK459" s="22"/>
      <c r="CM459" s="24">
        <f t="shared" si="578"/>
        <v>10755.239836911831</v>
      </c>
    </row>
    <row r="460" spans="2:91" ht="18" customHeight="1" outlineLevel="1">
      <c r="B460" s="36" t="s">
        <v>152</v>
      </c>
      <c r="C460" s="1">
        <v>6</v>
      </c>
      <c r="D460" s="1" t="s">
        <v>9</v>
      </c>
      <c r="E460" s="1" t="s">
        <v>11</v>
      </c>
      <c r="H460" s="22"/>
      <c r="J460" s="24">
        <f t="shared" si="551"/>
        <v>25.217293461538464</v>
      </c>
      <c r="K460" s="22"/>
      <c r="M460" s="24">
        <f t="shared" si="552"/>
        <v>120.93363961538461</v>
      </c>
      <c r="N460" s="22"/>
      <c r="P460" s="24">
        <f t="shared" si="553"/>
        <v>67.143932884615381</v>
      </c>
      <c r="Q460" s="22"/>
      <c r="S460" s="24">
        <f t="shared" si="554"/>
        <v>80.434132884615366</v>
      </c>
      <c r="T460" s="22"/>
      <c r="V460" s="24">
        <f t="shared" si="555"/>
        <v>79.576432884615372</v>
      </c>
      <c r="W460" s="22"/>
      <c r="Y460" s="24">
        <f t="shared" si="556"/>
        <v>121.45599763461539</v>
      </c>
      <c r="Z460" s="22"/>
      <c r="AB460" s="24">
        <f t="shared" si="557"/>
        <v>121.91403025000001</v>
      </c>
      <c r="AC460" s="22"/>
      <c r="AE460" s="24">
        <f t="shared" si="558"/>
        <v>127.84224</v>
      </c>
      <c r="AF460" s="22"/>
      <c r="AH460" s="24">
        <f t="shared" si="559"/>
        <v>146.0299</v>
      </c>
      <c r="AI460" s="22"/>
      <c r="AK460" s="24">
        <f t="shared" si="560"/>
        <v>236.65105311688083</v>
      </c>
      <c r="AL460" s="22"/>
      <c r="AN460" s="24">
        <f t="shared" si="561"/>
        <v>707.22411679411346</v>
      </c>
      <c r="AO460" s="22"/>
      <c r="AQ460" s="24">
        <f t="shared" si="562"/>
        <v>788.40575401166348</v>
      </c>
      <c r="AR460" s="22"/>
      <c r="AT460" s="24">
        <f t="shared" si="563"/>
        <v>1365.9021992049613</v>
      </c>
      <c r="AU460" s="22"/>
      <c r="AW460" s="24">
        <f t="shared" si="564"/>
        <v>36.177928461538464</v>
      </c>
      <c r="AX460" s="22"/>
      <c r="AZ460" s="24">
        <f t="shared" si="565"/>
        <v>149.01922226542874</v>
      </c>
      <c r="BA460" s="22"/>
      <c r="BC460" s="24">
        <f t="shared" si="566"/>
        <v>87.702463184703646</v>
      </c>
      <c r="BD460" s="22"/>
      <c r="BF460" s="24">
        <f t="shared" si="567"/>
        <v>104.43858604436821</v>
      </c>
      <c r="BG460" s="22"/>
      <c r="BI460" s="24">
        <f t="shared" si="568"/>
        <v>110.97444850117425</v>
      </c>
      <c r="BJ460" s="22"/>
      <c r="BL460" s="24">
        <f t="shared" si="569"/>
        <v>169.25013735545201</v>
      </c>
      <c r="BM460" s="22"/>
      <c r="BO460" s="24">
        <f t="shared" si="570"/>
        <v>175.04732698266795</v>
      </c>
      <c r="BP460" s="22"/>
      <c r="BR460" s="24">
        <f t="shared" si="571"/>
        <v>181.52400220995298</v>
      </c>
      <c r="BS460" s="22"/>
      <c r="BU460" s="24">
        <f t="shared" si="572"/>
        <v>215.38417828667014</v>
      </c>
      <c r="BV460" s="22"/>
      <c r="BX460" s="24">
        <f t="shared" si="573"/>
        <v>414.60954894256406</v>
      </c>
      <c r="BY460" s="22"/>
      <c r="CA460" s="24">
        <f t="shared" si="574"/>
        <v>1137.0548019326206</v>
      </c>
      <c r="CB460" s="22"/>
      <c r="CD460" s="24">
        <f t="shared" si="575"/>
        <v>1361.4438591403518</v>
      </c>
      <c r="CE460" s="22"/>
      <c r="CG460" s="24">
        <f t="shared" si="576"/>
        <v>2045.9785851593856</v>
      </c>
      <c r="CH460" s="22"/>
      <c r="CJ460" s="24">
        <f t="shared" si="577"/>
        <v>1978.3325486258038</v>
      </c>
      <c r="CK460" s="22"/>
      <c r="CM460" s="24">
        <f t="shared" si="578"/>
        <v>1958.4621768796731</v>
      </c>
    </row>
    <row r="461" spans="2:91" ht="18" customHeight="1" outlineLevel="1">
      <c r="B461" s="36" t="s">
        <v>164</v>
      </c>
      <c r="C461" s="1">
        <v>7</v>
      </c>
      <c r="D461" s="1" t="s">
        <v>9</v>
      </c>
      <c r="E461" s="1" t="s">
        <v>11</v>
      </c>
      <c r="H461" s="22"/>
      <c r="J461" s="24">
        <f t="shared" si="551"/>
        <v>86.726239418056721</v>
      </c>
      <c r="K461" s="22"/>
      <c r="M461" s="24">
        <f t="shared" si="552"/>
        <v>192.56803399374334</v>
      </c>
      <c r="N461" s="22"/>
      <c r="P461" s="24">
        <f t="shared" si="553"/>
        <v>293.24127485293724</v>
      </c>
      <c r="Q461" s="22"/>
      <c r="S461" s="24">
        <f t="shared" si="554"/>
        <v>440.18735622661688</v>
      </c>
      <c r="T461" s="22"/>
      <c r="V461" s="24">
        <f t="shared" si="555"/>
        <v>800.33849029718021</v>
      </c>
      <c r="W461" s="22"/>
      <c r="Y461" s="24">
        <f t="shared" si="556"/>
        <v>1127.9143368387215</v>
      </c>
      <c r="Z461" s="22"/>
      <c r="AB461" s="24">
        <f t="shared" si="557"/>
        <v>1487.4050139000312</v>
      </c>
      <c r="AC461" s="22"/>
      <c r="AE461" s="24">
        <f t="shared" si="558"/>
        <v>1847.7274612669512</v>
      </c>
      <c r="AF461" s="22"/>
      <c r="AH461" s="24">
        <f t="shared" si="559"/>
        <v>2783.725839164762</v>
      </c>
      <c r="AI461" s="22"/>
      <c r="AK461" s="24">
        <f t="shared" si="560"/>
        <v>7539.2965968798735</v>
      </c>
      <c r="AL461" s="22"/>
      <c r="AN461" s="24">
        <f t="shared" si="561"/>
        <v>12109.3511674453</v>
      </c>
      <c r="AO461" s="22"/>
      <c r="AQ461" s="24">
        <f t="shared" si="562"/>
        <v>13875.26740268176</v>
      </c>
      <c r="AR461" s="22"/>
      <c r="AT461" s="24">
        <f t="shared" si="563"/>
        <v>18740.859987899235</v>
      </c>
      <c r="AU461" s="22"/>
      <c r="AW461" s="24">
        <f t="shared" si="564"/>
        <v>81.33369139790274</v>
      </c>
      <c r="AX461" s="22"/>
      <c r="AZ461" s="24">
        <f t="shared" si="565"/>
        <v>126.07455592916169</v>
      </c>
      <c r="BA461" s="22"/>
      <c r="BC461" s="24">
        <f t="shared" si="566"/>
        <v>198.69059088638699</v>
      </c>
      <c r="BD461" s="22"/>
      <c r="BF461" s="24">
        <f t="shared" si="567"/>
        <v>241.00348569270705</v>
      </c>
      <c r="BG461" s="22"/>
      <c r="BI461" s="24">
        <f t="shared" si="568"/>
        <v>436.77222681736947</v>
      </c>
      <c r="BJ461" s="22"/>
      <c r="BL461" s="24">
        <f t="shared" si="569"/>
        <v>668.70251037347384</v>
      </c>
      <c r="BM461" s="22"/>
      <c r="BO461" s="24">
        <f t="shared" si="570"/>
        <v>735.93826852883933</v>
      </c>
      <c r="BP461" s="22"/>
      <c r="BR461" s="24">
        <f t="shared" si="571"/>
        <v>1158.5228197888014</v>
      </c>
      <c r="BS461" s="22"/>
      <c r="BU461" s="24">
        <f t="shared" si="572"/>
        <v>1886.7996125381674</v>
      </c>
      <c r="BV461" s="22"/>
      <c r="BX461" s="24">
        <f t="shared" si="573"/>
        <v>4118.5831926255596</v>
      </c>
      <c r="BY461" s="22"/>
      <c r="CA461" s="24">
        <f t="shared" si="574"/>
        <v>5699.6873174668144</v>
      </c>
      <c r="CB461" s="22"/>
      <c r="CD461" s="24">
        <f t="shared" si="575"/>
        <v>7315.365418139836</v>
      </c>
      <c r="CE461" s="22"/>
      <c r="CG461" s="24">
        <f t="shared" si="576"/>
        <v>11236.110559498484</v>
      </c>
      <c r="CH461" s="22"/>
      <c r="CJ461" s="24">
        <f t="shared" si="577"/>
        <v>11143.683092797959</v>
      </c>
      <c r="CK461" s="22"/>
      <c r="CM461" s="24">
        <f t="shared" si="578"/>
        <v>11791.984445926271</v>
      </c>
    </row>
    <row r="462" spans="2:91" ht="18" customHeight="1" outlineLevel="1">
      <c r="B462" s="36" t="s">
        <v>343</v>
      </c>
      <c r="C462" s="1">
        <v>8</v>
      </c>
      <c r="D462" s="1" t="s">
        <v>9</v>
      </c>
      <c r="E462" s="1" t="s">
        <v>11</v>
      </c>
      <c r="H462" s="22"/>
      <c r="J462" s="24">
        <f t="shared" si="551"/>
        <v>120.66811461302514</v>
      </c>
      <c r="K462" s="22"/>
      <c r="M462" s="24">
        <f t="shared" si="552"/>
        <v>194.85262582262922</v>
      </c>
      <c r="N462" s="22"/>
      <c r="P462" s="24">
        <f t="shared" si="553"/>
        <v>265.90433013185918</v>
      </c>
      <c r="Q462" s="22"/>
      <c r="S462" s="24">
        <f t="shared" si="554"/>
        <v>266.08374340885058</v>
      </c>
      <c r="T462" s="22"/>
      <c r="V462" s="24">
        <f t="shared" si="555"/>
        <v>262.450886743723</v>
      </c>
      <c r="W462" s="22"/>
      <c r="Y462" s="24">
        <f t="shared" si="556"/>
        <v>353.23850779670511</v>
      </c>
      <c r="Z462" s="22"/>
      <c r="AB462" s="24">
        <f t="shared" si="557"/>
        <v>429.47534130518937</v>
      </c>
      <c r="AC462" s="22"/>
      <c r="AE462" s="24">
        <f t="shared" si="558"/>
        <v>571.69402538516783</v>
      </c>
      <c r="AF462" s="22"/>
      <c r="AH462" s="24">
        <f t="shared" si="559"/>
        <v>663.64984773810727</v>
      </c>
      <c r="AI462" s="22"/>
      <c r="AK462" s="24">
        <f t="shared" si="560"/>
        <v>808.69988762168714</v>
      </c>
      <c r="AL462" s="22"/>
      <c r="AN462" s="24">
        <f t="shared" si="561"/>
        <v>1002.4384978321775</v>
      </c>
      <c r="AO462" s="22"/>
      <c r="AQ462" s="24">
        <f t="shared" si="562"/>
        <v>1282.4520499653656</v>
      </c>
      <c r="AR462" s="22"/>
      <c r="AT462" s="24">
        <f t="shared" si="563"/>
        <v>2269.3599545441348</v>
      </c>
      <c r="AU462" s="22"/>
      <c r="AW462" s="24">
        <f t="shared" si="564"/>
        <v>78.180023300628136</v>
      </c>
      <c r="AX462" s="22"/>
      <c r="AZ462" s="24">
        <f t="shared" si="565"/>
        <v>115.06162138268225</v>
      </c>
      <c r="BA462" s="22"/>
      <c r="BC462" s="24">
        <f t="shared" si="566"/>
        <v>141.96398290068032</v>
      </c>
      <c r="BD462" s="22"/>
      <c r="BF462" s="24">
        <f t="shared" si="567"/>
        <v>171.19356241782177</v>
      </c>
      <c r="BG462" s="22"/>
      <c r="BI462" s="24">
        <f t="shared" si="568"/>
        <v>174.54387117617591</v>
      </c>
      <c r="BJ462" s="22"/>
      <c r="BL462" s="24">
        <f t="shared" si="569"/>
        <v>201.35505925311099</v>
      </c>
      <c r="BM462" s="22"/>
      <c r="BO462" s="24">
        <f t="shared" si="570"/>
        <v>277.66919067276746</v>
      </c>
      <c r="BP462" s="22"/>
      <c r="BR462" s="24">
        <f t="shared" si="571"/>
        <v>386.79177591038035</v>
      </c>
      <c r="BS462" s="22"/>
      <c r="BU462" s="24">
        <f t="shared" si="572"/>
        <v>474.15020073270745</v>
      </c>
      <c r="BV462" s="22"/>
      <c r="BX462" s="24">
        <f t="shared" si="573"/>
        <v>583.35173543924122</v>
      </c>
      <c r="BY462" s="22"/>
      <c r="CA462" s="24">
        <f t="shared" si="574"/>
        <v>872.00707598792155</v>
      </c>
      <c r="CB462" s="22"/>
      <c r="CD462" s="24">
        <f t="shared" si="575"/>
        <v>1076.9780875554666</v>
      </c>
      <c r="CE462" s="22"/>
      <c r="CG462" s="24">
        <f t="shared" si="576"/>
        <v>1674.6481064699037</v>
      </c>
      <c r="CH462" s="22"/>
      <c r="CJ462" s="24">
        <f t="shared" si="577"/>
        <v>1689.5815591137152</v>
      </c>
      <c r="CK462" s="22"/>
      <c r="CM462" s="24">
        <f t="shared" si="578"/>
        <v>2167.153006835611</v>
      </c>
    </row>
    <row r="463" spans="2:91" ht="18" customHeight="1" outlineLevel="1">
      <c r="B463" s="36" t="s">
        <v>201</v>
      </c>
      <c r="C463" s="1">
        <v>9</v>
      </c>
      <c r="D463" s="1" t="s">
        <v>9</v>
      </c>
      <c r="E463" s="1" t="s">
        <v>11</v>
      </c>
      <c r="H463" s="22"/>
      <c r="J463" s="24">
        <f t="shared" si="551"/>
        <v>709.12518408387348</v>
      </c>
      <c r="K463" s="22"/>
      <c r="M463" s="24">
        <f t="shared" si="552"/>
        <v>718.40341332266553</v>
      </c>
      <c r="N463" s="22"/>
      <c r="P463" s="24">
        <f t="shared" si="553"/>
        <v>745.41964256145957</v>
      </c>
      <c r="Q463" s="22"/>
      <c r="S463" s="24">
        <f t="shared" si="554"/>
        <v>766.66787180025358</v>
      </c>
      <c r="T463" s="22"/>
      <c r="V463" s="24">
        <f t="shared" si="555"/>
        <v>756.34345263866885</v>
      </c>
      <c r="W463" s="22"/>
      <c r="Y463" s="24">
        <f t="shared" si="556"/>
        <v>788.49572560628519</v>
      </c>
      <c r="Z463" s="22"/>
      <c r="AB463" s="24">
        <f t="shared" si="557"/>
        <v>1082.3328152323563</v>
      </c>
      <c r="AC463" s="22"/>
      <c r="AE463" s="24">
        <f t="shared" si="558"/>
        <v>1238.7919163396707</v>
      </c>
      <c r="AF463" s="22"/>
      <c r="AH463" s="24">
        <f t="shared" si="559"/>
        <v>1276.8772222222224</v>
      </c>
      <c r="AI463" s="22"/>
      <c r="AK463" s="24">
        <f t="shared" si="560"/>
        <v>2227.6309973418392</v>
      </c>
      <c r="AL463" s="22"/>
      <c r="AN463" s="24">
        <f t="shared" si="561"/>
        <v>1691.3835085440874</v>
      </c>
      <c r="AO463" s="22"/>
      <c r="AQ463" s="24">
        <f t="shared" si="562"/>
        <v>2185.4962573099415</v>
      </c>
      <c r="AR463" s="22"/>
      <c r="AT463" s="24">
        <f t="shared" si="563"/>
        <v>2311.9814753658366</v>
      </c>
      <c r="AU463" s="22"/>
      <c r="AW463" s="24">
        <f t="shared" si="564"/>
        <v>988.52627110166736</v>
      </c>
      <c r="AX463" s="22"/>
      <c r="AZ463" s="24">
        <f t="shared" si="565"/>
        <v>989.73727110166476</v>
      </c>
      <c r="BA463" s="22"/>
      <c r="BC463" s="24">
        <f t="shared" si="566"/>
        <v>1008.686271101666</v>
      </c>
      <c r="BD463" s="22"/>
      <c r="BF463" s="24">
        <f t="shared" si="567"/>
        <v>1021.8672711016663</v>
      </c>
      <c r="BG463" s="22"/>
      <c r="BI463" s="24">
        <f t="shared" si="568"/>
        <v>1000.3304020816049</v>
      </c>
      <c r="BJ463" s="22"/>
      <c r="BL463" s="24">
        <f t="shared" si="569"/>
        <v>1027.73506114518</v>
      </c>
      <c r="BM463" s="22"/>
      <c r="BO463" s="24">
        <f t="shared" si="570"/>
        <v>1331.6330517253452</v>
      </c>
      <c r="BP463" s="22"/>
      <c r="BR463" s="24">
        <f t="shared" si="571"/>
        <v>1456.0817672295216</v>
      </c>
      <c r="BS463" s="22"/>
      <c r="BU463" s="24">
        <f t="shared" si="572"/>
        <v>1374.6105555555555</v>
      </c>
      <c r="BV463" s="22"/>
      <c r="BX463" s="24">
        <f t="shared" si="573"/>
        <v>2368.4766341611603</v>
      </c>
      <c r="BY463" s="22"/>
      <c r="CA463" s="24">
        <f t="shared" si="574"/>
        <v>1725.1712734107996</v>
      </c>
      <c r="CB463" s="22"/>
      <c r="CD463" s="24">
        <f t="shared" si="575"/>
        <v>2287.3753299916457</v>
      </c>
      <c r="CE463" s="22"/>
      <c r="CG463" s="24">
        <f t="shared" si="576"/>
        <v>2031.1360643580924</v>
      </c>
      <c r="CH463" s="22"/>
      <c r="CJ463" s="24">
        <f t="shared" si="577"/>
        <v>1829.7192388435917</v>
      </c>
      <c r="CK463" s="22"/>
      <c r="CM463" s="24">
        <f t="shared" si="578"/>
        <v>1701.3960030319458</v>
      </c>
    </row>
    <row r="464" spans="2:91" ht="18" customHeight="1" outlineLevel="1">
      <c r="B464" s="36" t="s">
        <v>211</v>
      </c>
      <c r="C464" s="1">
        <v>10</v>
      </c>
      <c r="D464" s="1" t="s">
        <v>9</v>
      </c>
      <c r="E464" s="1" t="s">
        <v>11</v>
      </c>
      <c r="H464" s="22"/>
      <c r="J464" s="24">
        <f t="shared" si="551"/>
        <v>245.31399999999999</v>
      </c>
      <c r="K464" s="22"/>
      <c r="M464" s="24">
        <f t="shared" si="552"/>
        <v>210.04700000000003</v>
      </c>
      <c r="N464" s="22"/>
      <c r="P464" s="24">
        <f t="shared" si="553"/>
        <v>210.60299999999995</v>
      </c>
      <c r="Q464" s="22"/>
      <c r="S464" s="24">
        <f t="shared" si="554"/>
        <v>186.858</v>
      </c>
      <c r="T464" s="22"/>
      <c r="V464" s="24">
        <f t="shared" si="555"/>
        <v>169.68300000000005</v>
      </c>
      <c r="W464" s="22"/>
      <c r="Y464" s="24">
        <f t="shared" si="556"/>
        <v>178.33600000000001</v>
      </c>
      <c r="Z464" s="22"/>
      <c r="AB464" s="24">
        <f t="shared" si="557"/>
        <v>170.36181132999999</v>
      </c>
      <c r="AC464" s="22"/>
      <c r="AE464" s="24">
        <f t="shared" si="558"/>
        <v>184.51919361</v>
      </c>
      <c r="AF464" s="22"/>
      <c r="AH464" s="24">
        <f t="shared" si="559"/>
        <v>195.34889000000004</v>
      </c>
      <c r="AI464" s="22"/>
      <c r="AK464" s="24">
        <f t="shared" si="560"/>
        <v>260.15999999999997</v>
      </c>
      <c r="AL464" s="22"/>
      <c r="AN464" s="24">
        <f t="shared" si="561"/>
        <v>385.71000000000004</v>
      </c>
      <c r="AO464" s="22"/>
      <c r="AQ464" s="24">
        <f t="shared" si="562"/>
        <v>509.48890964720613</v>
      </c>
      <c r="AR464" s="22"/>
      <c r="AT464" s="24">
        <f t="shared" si="563"/>
        <v>674.8617327451841</v>
      </c>
      <c r="AU464" s="22"/>
      <c r="AW464" s="24">
        <f t="shared" si="564"/>
        <v>245.31399999999999</v>
      </c>
      <c r="AX464" s="22"/>
      <c r="AZ464" s="24">
        <f t="shared" si="565"/>
        <v>210.04700000000003</v>
      </c>
      <c r="BA464" s="22"/>
      <c r="BC464" s="24">
        <f t="shared" si="566"/>
        <v>210.60299999999995</v>
      </c>
      <c r="BD464" s="22"/>
      <c r="BF464" s="24">
        <f t="shared" si="567"/>
        <v>186.858</v>
      </c>
      <c r="BG464" s="22"/>
      <c r="BI464" s="24">
        <f t="shared" si="568"/>
        <v>169.68300000000005</v>
      </c>
      <c r="BJ464" s="22"/>
      <c r="BL464" s="24">
        <f t="shared" si="569"/>
        <v>178.33600000000001</v>
      </c>
      <c r="BM464" s="22"/>
      <c r="BO464" s="24">
        <f t="shared" si="570"/>
        <v>170.36181132999999</v>
      </c>
      <c r="BP464" s="22"/>
      <c r="BR464" s="24">
        <f t="shared" si="571"/>
        <v>184.51919361</v>
      </c>
      <c r="BS464" s="22"/>
      <c r="BU464" s="24">
        <f t="shared" si="572"/>
        <v>195.34889000000004</v>
      </c>
      <c r="BV464" s="22"/>
      <c r="BX464" s="24">
        <f t="shared" si="573"/>
        <v>260.15999999999997</v>
      </c>
      <c r="BY464" s="22"/>
      <c r="CA464" s="24">
        <f t="shared" si="574"/>
        <v>385.71000000000004</v>
      </c>
      <c r="CB464" s="22"/>
      <c r="CD464" s="24">
        <f t="shared" si="575"/>
        <v>417.19999999999993</v>
      </c>
      <c r="CE464" s="22"/>
      <c r="CG464" s="24">
        <f t="shared" si="576"/>
        <v>443.26999999999992</v>
      </c>
      <c r="CH464" s="22"/>
      <c r="CJ464" s="24">
        <f t="shared" si="577"/>
        <v>410.2</v>
      </c>
      <c r="CK464" s="22"/>
      <c r="CM464" s="24">
        <f t="shared" si="578"/>
        <v>402.99999999999994</v>
      </c>
    </row>
    <row r="465" spans="2:91" ht="18" customHeight="1" outlineLevel="1">
      <c r="B465" s="36" t="s">
        <v>344</v>
      </c>
      <c r="C465" s="1">
        <v>11</v>
      </c>
      <c r="D465" s="1" t="s">
        <v>9</v>
      </c>
      <c r="E465" s="1" t="s">
        <v>11</v>
      </c>
      <c r="H465" s="22"/>
      <c r="J465" s="24">
        <f t="shared" si="551"/>
        <v>0</v>
      </c>
      <c r="K465" s="22"/>
      <c r="M465" s="24">
        <f t="shared" si="552"/>
        <v>0</v>
      </c>
      <c r="N465" s="22"/>
      <c r="P465" s="24">
        <f t="shared" si="553"/>
        <v>0</v>
      </c>
      <c r="Q465" s="22"/>
      <c r="S465" s="24">
        <f t="shared" si="554"/>
        <v>0</v>
      </c>
      <c r="T465" s="22"/>
      <c r="V465" s="24">
        <f t="shared" si="555"/>
        <v>0</v>
      </c>
      <c r="W465" s="22"/>
      <c r="Y465" s="24">
        <f t="shared" si="556"/>
        <v>0</v>
      </c>
      <c r="Z465" s="22"/>
      <c r="AB465" s="24">
        <f t="shared" si="557"/>
        <v>0</v>
      </c>
      <c r="AC465" s="22"/>
      <c r="AE465" s="24">
        <f t="shared" si="558"/>
        <v>0</v>
      </c>
      <c r="AF465" s="22"/>
      <c r="AH465" s="24">
        <f t="shared" si="559"/>
        <v>0</v>
      </c>
      <c r="AI465" s="22"/>
      <c r="AK465" s="24">
        <f t="shared" si="560"/>
        <v>0</v>
      </c>
      <c r="AL465" s="22"/>
      <c r="AN465" s="24">
        <f t="shared" si="561"/>
        <v>0</v>
      </c>
      <c r="AO465" s="22"/>
      <c r="AQ465" s="24">
        <f t="shared" si="562"/>
        <v>0</v>
      </c>
      <c r="AR465" s="22"/>
      <c r="AT465" s="24">
        <f t="shared" si="563"/>
        <v>0</v>
      </c>
      <c r="AU465" s="22"/>
      <c r="AW465" s="24">
        <f t="shared" si="564"/>
        <v>0</v>
      </c>
      <c r="AX465" s="22"/>
      <c r="AZ465" s="24">
        <f t="shared" si="565"/>
        <v>0</v>
      </c>
      <c r="BA465" s="22"/>
      <c r="BC465" s="24">
        <f t="shared" si="566"/>
        <v>0</v>
      </c>
      <c r="BD465" s="22"/>
      <c r="BF465" s="24">
        <f t="shared" si="567"/>
        <v>0</v>
      </c>
      <c r="BG465" s="22"/>
      <c r="BI465" s="24">
        <f t="shared" si="568"/>
        <v>0</v>
      </c>
      <c r="BJ465" s="22"/>
      <c r="BL465" s="24">
        <f t="shared" si="569"/>
        <v>0</v>
      </c>
      <c r="BM465" s="22"/>
      <c r="BO465" s="24">
        <f t="shared" si="570"/>
        <v>0</v>
      </c>
      <c r="BP465" s="22"/>
      <c r="BR465" s="24">
        <f t="shared" si="571"/>
        <v>0</v>
      </c>
      <c r="BS465" s="22"/>
      <c r="BU465" s="24">
        <f t="shared" si="572"/>
        <v>0</v>
      </c>
      <c r="BV465" s="22"/>
      <c r="BX465" s="24">
        <f t="shared" si="573"/>
        <v>0</v>
      </c>
      <c r="BY465" s="22"/>
      <c r="CA465" s="24">
        <f t="shared" si="574"/>
        <v>0</v>
      </c>
      <c r="CB465" s="22"/>
      <c r="CD465" s="24">
        <f t="shared" si="575"/>
        <v>0</v>
      </c>
      <c r="CE465" s="22"/>
      <c r="CG465" s="24">
        <f t="shared" si="576"/>
        <v>0</v>
      </c>
      <c r="CH465" s="22"/>
      <c r="CJ465" s="24">
        <f t="shared" si="577"/>
        <v>0</v>
      </c>
      <c r="CK465" s="22"/>
      <c r="CM465" s="24">
        <f t="shared" si="578"/>
        <v>0</v>
      </c>
    </row>
    <row r="466" spans="2:91" ht="18" customHeight="1" outlineLevel="1">
      <c r="B466" s="36" t="s">
        <v>16</v>
      </c>
      <c r="C466" s="1">
        <v>12</v>
      </c>
      <c r="D466" s="1" t="s">
        <v>9</v>
      </c>
      <c r="E466" s="1" t="s">
        <v>11</v>
      </c>
      <c r="H466" s="22"/>
      <c r="J466" s="24">
        <f t="shared" si="551"/>
        <v>0</v>
      </c>
      <c r="K466" s="22"/>
      <c r="M466" s="24">
        <f t="shared" si="552"/>
        <v>0</v>
      </c>
      <c r="N466" s="22"/>
      <c r="P466" s="24">
        <f t="shared" si="553"/>
        <v>0</v>
      </c>
      <c r="Q466" s="22"/>
      <c r="S466" s="24">
        <f t="shared" si="554"/>
        <v>0</v>
      </c>
      <c r="T466" s="22"/>
      <c r="V466" s="24">
        <f t="shared" si="555"/>
        <v>0</v>
      </c>
      <c r="W466" s="22"/>
      <c r="Y466" s="24">
        <f t="shared" si="556"/>
        <v>0</v>
      </c>
      <c r="Z466" s="22"/>
      <c r="AB466" s="24">
        <f t="shared" si="557"/>
        <v>0</v>
      </c>
      <c r="AC466" s="22"/>
      <c r="AE466" s="24">
        <f t="shared" si="558"/>
        <v>0</v>
      </c>
      <c r="AF466" s="22"/>
      <c r="AH466" s="24">
        <f t="shared" si="559"/>
        <v>0</v>
      </c>
      <c r="AI466" s="22"/>
      <c r="AK466" s="24">
        <f t="shared" si="560"/>
        <v>0</v>
      </c>
      <c r="AL466" s="22"/>
      <c r="AN466" s="24">
        <f t="shared" si="561"/>
        <v>0</v>
      </c>
      <c r="AO466" s="22"/>
      <c r="AQ466" s="24">
        <f t="shared" si="562"/>
        <v>0</v>
      </c>
      <c r="AR466" s="22"/>
      <c r="AT466" s="24">
        <f t="shared" si="563"/>
        <v>0</v>
      </c>
      <c r="AU466" s="22"/>
      <c r="AW466" s="24">
        <f t="shared" si="564"/>
        <v>0</v>
      </c>
      <c r="AX466" s="22"/>
      <c r="AZ466" s="24">
        <f t="shared" si="565"/>
        <v>0</v>
      </c>
      <c r="BA466" s="22"/>
      <c r="BC466" s="24">
        <f t="shared" si="566"/>
        <v>0</v>
      </c>
      <c r="BD466" s="22"/>
      <c r="BF466" s="24">
        <f t="shared" si="567"/>
        <v>0</v>
      </c>
      <c r="BG466" s="22"/>
      <c r="BI466" s="24">
        <f t="shared" si="568"/>
        <v>0</v>
      </c>
      <c r="BJ466" s="22"/>
      <c r="BL466" s="24">
        <f t="shared" si="569"/>
        <v>0</v>
      </c>
      <c r="BM466" s="22"/>
      <c r="BO466" s="24">
        <f t="shared" si="570"/>
        <v>0</v>
      </c>
      <c r="BP466" s="22"/>
      <c r="BR466" s="24">
        <f t="shared" si="571"/>
        <v>0</v>
      </c>
      <c r="BS466" s="22"/>
      <c r="BU466" s="24">
        <f t="shared" si="572"/>
        <v>0</v>
      </c>
      <c r="BV466" s="22"/>
      <c r="BX466" s="24">
        <f t="shared" si="573"/>
        <v>0</v>
      </c>
      <c r="BY466" s="22"/>
      <c r="CA466" s="24">
        <f t="shared" si="574"/>
        <v>0</v>
      </c>
      <c r="CB466" s="22"/>
      <c r="CD466" s="24">
        <f t="shared" si="575"/>
        <v>0</v>
      </c>
      <c r="CE466" s="22"/>
      <c r="CG466" s="24">
        <f t="shared" si="576"/>
        <v>0</v>
      </c>
      <c r="CH466" s="22"/>
      <c r="CJ466" s="24">
        <f t="shared" si="577"/>
        <v>0</v>
      </c>
      <c r="CK466" s="22"/>
      <c r="CM466" s="24">
        <f t="shared" si="578"/>
        <v>0</v>
      </c>
    </row>
    <row r="467" spans="2:91" ht="18" customHeight="1" outlineLevel="1">
      <c r="B467" s="36" t="s">
        <v>220</v>
      </c>
      <c r="C467" s="1">
        <v>13</v>
      </c>
      <c r="D467" s="1" t="s">
        <v>9</v>
      </c>
      <c r="E467" s="1" t="s">
        <v>11</v>
      </c>
      <c r="H467" s="22"/>
      <c r="J467" s="24">
        <f t="shared" si="551"/>
        <v>0</v>
      </c>
      <c r="K467" s="22"/>
      <c r="M467" s="24">
        <f t="shared" si="552"/>
        <v>0</v>
      </c>
      <c r="N467" s="22"/>
      <c r="P467" s="24">
        <f t="shared" si="553"/>
        <v>0</v>
      </c>
      <c r="Q467" s="22"/>
      <c r="S467" s="24">
        <f t="shared" si="554"/>
        <v>0</v>
      </c>
      <c r="T467" s="22"/>
      <c r="V467" s="24">
        <f t="shared" si="555"/>
        <v>0</v>
      </c>
      <c r="W467" s="22"/>
      <c r="Y467" s="24">
        <f t="shared" si="556"/>
        <v>0</v>
      </c>
      <c r="Z467" s="22"/>
      <c r="AB467" s="24">
        <f t="shared" si="557"/>
        <v>0</v>
      </c>
      <c r="AC467" s="22"/>
      <c r="AE467" s="24">
        <f t="shared" si="558"/>
        <v>0</v>
      </c>
      <c r="AF467" s="22"/>
      <c r="AH467" s="24">
        <f t="shared" si="559"/>
        <v>0</v>
      </c>
      <c r="AI467" s="22"/>
      <c r="AK467" s="24">
        <f t="shared" si="560"/>
        <v>0</v>
      </c>
      <c r="AL467" s="22"/>
      <c r="AN467" s="24">
        <f t="shared" si="561"/>
        <v>0</v>
      </c>
      <c r="AO467" s="22"/>
      <c r="AQ467" s="24">
        <f t="shared" si="562"/>
        <v>0</v>
      </c>
      <c r="AR467" s="22"/>
      <c r="AT467" s="24">
        <f t="shared" si="563"/>
        <v>0</v>
      </c>
      <c r="AU467" s="22"/>
      <c r="AW467" s="24">
        <f t="shared" si="564"/>
        <v>0</v>
      </c>
      <c r="AX467" s="22"/>
      <c r="AZ467" s="24">
        <f t="shared" si="565"/>
        <v>0</v>
      </c>
      <c r="BA467" s="22"/>
      <c r="BC467" s="24">
        <f t="shared" si="566"/>
        <v>0</v>
      </c>
      <c r="BD467" s="22"/>
      <c r="BF467" s="24">
        <f t="shared" si="567"/>
        <v>0</v>
      </c>
      <c r="BG467" s="22"/>
      <c r="BI467" s="24">
        <f t="shared" si="568"/>
        <v>0</v>
      </c>
      <c r="BJ467" s="22"/>
      <c r="BL467" s="24">
        <f t="shared" si="569"/>
        <v>0</v>
      </c>
      <c r="BM467" s="22"/>
      <c r="BO467" s="24">
        <f t="shared" si="570"/>
        <v>0</v>
      </c>
      <c r="BP467" s="22"/>
      <c r="BR467" s="24">
        <f t="shared" si="571"/>
        <v>0</v>
      </c>
      <c r="BS467" s="22"/>
      <c r="BU467" s="24">
        <f t="shared" si="572"/>
        <v>0</v>
      </c>
      <c r="BV467" s="22"/>
      <c r="BX467" s="24">
        <f t="shared" si="573"/>
        <v>0</v>
      </c>
      <c r="BY467" s="22"/>
      <c r="CA467" s="24">
        <f t="shared" si="574"/>
        <v>0</v>
      </c>
      <c r="CB467" s="22"/>
      <c r="CD467" s="24">
        <f t="shared" si="575"/>
        <v>0</v>
      </c>
      <c r="CE467" s="22"/>
      <c r="CG467" s="24">
        <f t="shared" si="576"/>
        <v>0</v>
      </c>
      <c r="CH467" s="22"/>
      <c r="CJ467" s="24">
        <f t="shared" si="577"/>
        <v>0</v>
      </c>
      <c r="CK467" s="22"/>
      <c r="CM467" s="24">
        <f t="shared" si="578"/>
        <v>0</v>
      </c>
    </row>
    <row r="468" spans="2:91" ht="18" customHeight="1" outlineLevel="1">
      <c r="B468" s="36" t="s">
        <v>223</v>
      </c>
      <c r="H468" s="22"/>
      <c r="J468" s="24">
        <f t="shared" ref="J468" si="579">J256</f>
        <v>0</v>
      </c>
      <c r="K468" s="22"/>
      <c r="M468" s="24">
        <f t="shared" ref="M468" si="580">M256</f>
        <v>0</v>
      </c>
      <c r="N468" s="22"/>
      <c r="P468" s="24">
        <f t="shared" ref="P468" si="581">P256</f>
        <v>0</v>
      </c>
      <c r="Q468" s="22"/>
      <c r="S468" s="24">
        <f t="shared" ref="S468" si="582">S256</f>
        <v>0</v>
      </c>
      <c r="T468" s="22"/>
      <c r="V468" s="24">
        <f t="shared" ref="V468" si="583">V256</f>
        <v>0</v>
      </c>
      <c r="W468" s="22"/>
      <c r="Y468" s="24">
        <f t="shared" ref="Y468" si="584">Y256</f>
        <v>0</v>
      </c>
      <c r="Z468" s="22"/>
      <c r="AB468" s="24">
        <f t="shared" ref="AB468" si="585">AB256</f>
        <v>0</v>
      </c>
      <c r="AC468" s="22"/>
      <c r="AE468" s="24">
        <f t="shared" ref="AE468" si="586">AE256</f>
        <v>0</v>
      </c>
      <c r="AF468" s="22"/>
      <c r="AH468" s="24">
        <f t="shared" ref="AH468" si="587">AH256</f>
        <v>0</v>
      </c>
      <c r="AI468" s="22"/>
      <c r="AK468" s="24">
        <f t="shared" ref="AK468" si="588">AK256</f>
        <v>0</v>
      </c>
      <c r="AL468" s="22"/>
      <c r="AN468" s="24">
        <f t="shared" ref="AN468" si="589">AN256</f>
        <v>0</v>
      </c>
      <c r="AO468" s="22"/>
      <c r="AQ468" s="24">
        <f t="shared" ref="AQ468" si="590">AQ256</f>
        <v>0</v>
      </c>
      <c r="AR468" s="22"/>
      <c r="AT468" s="24">
        <f t="shared" ref="AT468" si="591">AT256</f>
        <v>0</v>
      </c>
      <c r="AU468" s="22"/>
      <c r="AW468" s="24">
        <f t="shared" ref="AW468" si="592">AW256</f>
        <v>938.65157881714822</v>
      </c>
      <c r="AX468" s="22"/>
      <c r="AZ468" s="24">
        <f t="shared" ref="AZ468" si="593">AZ256</f>
        <v>1007.7907088423816</v>
      </c>
      <c r="BA468" s="22"/>
      <c r="BC468" s="24">
        <f t="shared" ref="BC468" si="594">BC256</f>
        <v>977.32261764482109</v>
      </c>
      <c r="BD468" s="22"/>
      <c r="BF468" s="24">
        <f t="shared" ref="BF468" si="595">BF256</f>
        <v>952.71377475448378</v>
      </c>
      <c r="BG468" s="22"/>
      <c r="BI468" s="24">
        <f t="shared" ref="BI468" si="596">BI256</f>
        <v>939.82342847859275</v>
      </c>
      <c r="BJ468" s="22"/>
      <c r="BL468" s="24">
        <f t="shared" ref="BL468" si="597">BL256</f>
        <v>814.43551470401758</v>
      </c>
      <c r="BM468" s="22"/>
      <c r="BO468" s="24">
        <f t="shared" ref="BO468" si="598">BO256</f>
        <v>798.61554427451506</v>
      </c>
      <c r="BP468" s="22"/>
      <c r="BR468" s="24">
        <f t="shared" ref="BR468" si="599">BR256</f>
        <v>888.26204337502918</v>
      </c>
      <c r="BS468" s="22"/>
      <c r="BU468" s="24">
        <f t="shared" ref="BU468" si="600">BU256</f>
        <v>975.56484315265425</v>
      </c>
      <c r="BV468" s="22"/>
      <c r="BX468" s="24">
        <f t="shared" ref="BX468" si="601">BX256</f>
        <v>925.76123254125719</v>
      </c>
      <c r="BY468" s="22"/>
      <c r="CA468" s="24">
        <f t="shared" ref="CA468" si="602">CA256</f>
        <v>1079.8594630212262</v>
      </c>
      <c r="CB468" s="22"/>
      <c r="CD468" s="24">
        <f t="shared" ref="CD468" si="603">CD256</f>
        <v>1186.3337232600852</v>
      </c>
      <c r="CE468" s="22"/>
      <c r="CG468" s="24">
        <f t="shared" ref="CG468" si="604">CG256</f>
        <v>1572.8538926683532</v>
      </c>
      <c r="CH468" s="22"/>
      <c r="CJ468" s="24">
        <f>CJ256</f>
        <v>1122.5902744666989</v>
      </c>
      <c r="CK468" s="22"/>
      <c r="CM468" s="24">
        <f>CM256</f>
        <v>1080.1861412526966</v>
      </c>
    </row>
    <row r="469" spans="2:91" ht="18" customHeight="1" outlineLevel="1">
      <c r="B469" s="36" t="s">
        <v>225</v>
      </c>
      <c r="C469" s="1">
        <v>14</v>
      </c>
      <c r="D469" s="1" t="s">
        <v>9</v>
      </c>
      <c r="E469" s="1" t="s">
        <v>11</v>
      </c>
      <c r="H469" s="22"/>
      <c r="J469" s="24">
        <f t="shared" si="551"/>
        <v>6407.5831186249998</v>
      </c>
      <c r="K469" s="22"/>
      <c r="M469" s="24">
        <f t="shared" si="552"/>
        <v>4033.1429545349924</v>
      </c>
      <c r="N469" s="22"/>
      <c r="P469" s="24">
        <f t="shared" si="553"/>
        <v>3580.5132647550013</v>
      </c>
      <c r="Q469" s="22"/>
      <c r="S469" s="24">
        <f t="shared" si="554"/>
        <v>4387.3998905525896</v>
      </c>
      <c r="T469" s="22"/>
      <c r="V469" s="24">
        <f t="shared" si="555"/>
        <v>4023.1127253865402</v>
      </c>
      <c r="W469" s="22"/>
      <c r="Y469" s="24">
        <f t="shared" si="556"/>
        <v>4208.4945895106021</v>
      </c>
      <c r="Z469" s="22"/>
      <c r="AB469" s="24">
        <f t="shared" si="557"/>
        <v>4823.8800643244685</v>
      </c>
      <c r="AC469" s="22"/>
      <c r="AE469" s="24">
        <f t="shared" si="558"/>
        <v>4448.5191339869289</v>
      </c>
      <c r="AF469" s="22"/>
      <c r="AH469" s="24">
        <f t="shared" si="559"/>
        <v>4321.8284750381144</v>
      </c>
      <c r="AI469" s="22"/>
      <c r="AK469" s="24">
        <f t="shared" si="560"/>
        <v>5152.0723822285945</v>
      </c>
      <c r="AL469" s="22"/>
      <c r="AN469" s="24">
        <f t="shared" si="561"/>
        <v>6665.3199068133508</v>
      </c>
      <c r="AO469" s="22"/>
      <c r="AQ469" s="24">
        <f t="shared" si="562"/>
        <v>10108.038728538211</v>
      </c>
      <c r="AR469" s="22"/>
      <c r="AT469" s="24">
        <f t="shared" si="563"/>
        <v>10440.02405299561</v>
      </c>
      <c r="AU469" s="22"/>
      <c r="AW469" s="24">
        <f t="shared" si="564"/>
        <v>6405.8529166666667</v>
      </c>
      <c r="AX469" s="22"/>
      <c r="AZ469" s="24">
        <f t="shared" si="565"/>
        <v>4080.9123519077793</v>
      </c>
      <c r="BA469" s="22"/>
      <c r="BC469" s="24">
        <f t="shared" si="566"/>
        <v>3654.6058477429037</v>
      </c>
      <c r="BD469" s="22"/>
      <c r="BF469" s="24">
        <f t="shared" si="567"/>
        <v>4473.1350728186726</v>
      </c>
      <c r="BG469" s="22"/>
      <c r="BI469" s="24">
        <f t="shared" si="568"/>
        <v>4089.0271894000839</v>
      </c>
      <c r="BJ469" s="22"/>
      <c r="BL469" s="24">
        <f t="shared" si="569"/>
        <v>4197.2596176851794</v>
      </c>
      <c r="BM469" s="22"/>
      <c r="BO469" s="24">
        <f t="shared" si="570"/>
        <v>4825.3925776414153</v>
      </c>
      <c r="BP469" s="22"/>
      <c r="BR469" s="24">
        <f t="shared" si="571"/>
        <v>4487.3081062971651</v>
      </c>
      <c r="BS469" s="22"/>
      <c r="BU469" s="24">
        <f t="shared" si="572"/>
        <v>4334.0386917969836</v>
      </c>
      <c r="BV469" s="22"/>
      <c r="BX469" s="24">
        <f t="shared" si="573"/>
        <v>5564.2092926405976</v>
      </c>
      <c r="BY469" s="22"/>
      <c r="CA469" s="24">
        <f t="shared" si="574"/>
        <v>7620.3182091512299</v>
      </c>
      <c r="CB469" s="22"/>
      <c r="CD469" s="24">
        <f t="shared" si="575"/>
        <v>10812.361676474027</v>
      </c>
      <c r="CE469" s="22"/>
      <c r="CG469" s="24">
        <f t="shared" si="576"/>
        <v>12326.610279985125</v>
      </c>
      <c r="CH469" s="22"/>
      <c r="CJ469" s="24">
        <f t="shared" si="577"/>
        <v>11628.61096235958</v>
      </c>
      <c r="CK469" s="22"/>
      <c r="CM469" s="24">
        <f t="shared" si="578"/>
        <v>13812.076964352058</v>
      </c>
    </row>
    <row r="470" spans="2:91" ht="18" customHeight="1" outlineLevel="1">
      <c r="B470" s="36" t="s">
        <v>248</v>
      </c>
      <c r="C470" s="1">
        <v>15</v>
      </c>
      <c r="D470" s="1" t="s">
        <v>9</v>
      </c>
      <c r="E470" s="1" t="s">
        <v>11</v>
      </c>
      <c r="H470" s="22"/>
      <c r="J470" s="24">
        <f t="shared" si="551"/>
        <v>646.29075680797837</v>
      </c>
      <c r="K470" s="22"/>
      <c r="M470" s="24">
        <f t="shared" si="552"/>
        <v>731.83400000000006</v>
      </c>
      <c r="N470" s="22"/>
      <c r="P470" s="24">
        <f t="shared" si="553"/>
        <v>721.78541456509231</v>
      </c>
      <c r="Q470" s="22"/>
      <c r="S470" s="24">
        <f t="shared" si="554"/>
        <v>772.41201054509338</v>
      </c>
      <c r="T470" s="22"/>
      <c r="V470" s="24">
        <f t="shared" si="555"/>
        <v>810.36780669333348</v>
      </c>
      <c r="W470" s="22"/>
      <c r="Y470" s="24">
        <f t="shared" si="556"/>
        <v>743.39964365333333</v>
      </c>
      <c r="Z470" s="22"/>
      <c r="AB470" s="24">
        <f t="shared" si="557"/>
        <v>719.18826833999992</v>
      </c>
      <c r="AC470" s="22"/>
      <c r="AE470" s="24">
        <f t="shared" si="558"/>
        <v>905.47645639999985</v>
      </c>
      <c r="AF470" s="22"/>
      <c r="AH470" s="24">
        <f t="shared" si="559"/>
        <v>1099.3503263000002</v>
      </c>
      <c r="AI470" s="22"/>
      <c r="AK470" s="24">
        <f t="shared" si="560"/>
        <v>1475.5947626799998</v>
      </c>
      <c r="AL470" s="22"/>
      <c r="AN470" s="24">
        <f t="shared" si="561"/>
        <v>1946.804247377748</v>
      </c>
      <c r="AO470" s="22"/>
      <c r="AQ470" s="24">
        <f t="shared" si="562"/>
        <v>2017.3871740983511</v>
      </c>
      <c r="AR470" s="22"/>
      <c r="AT470" s="24">
        <f t="shared" si="563"/>
        <v>2403.996458335952</v>
      </c>
      <c r="AU470" s="22"/>
      <c r="AW470" s="24">
        <f t="shared" si="564"/>
        <v>695.15157993777211</v>
      </c>
      <c r="AX470" s="22"/>
      <c r="AZ470" s="24">
        <f t="shared" si="565"/>
        <v>801.93399999999997</v>
      </c>
      <c r="BA470" s="22"/>
      <c r="BC470" s="24">
        <f t="shared" si="566"/>
        <v>793.3420817406851</v>
      </c>
      <c r="BD470" s="22"/>
      <c r="BF470" s="24">
        <f t="shared" si="567"/>
        <v>835.05288975537962</v>
      </c>
      <c r="BG470" s="22"/>
      <c r="BI470" s="24">
        <f t="shared" si="568"/>
        <v>851.14272773333334</v>
      </c>
      <c r="BJ470" s="22"/>
      <c r="BL470" s="24">
        <f t="shared" si="569"/>
        <v>764.35185813333339</v>
      </c>
      <c r="BM470" s="22"/>
      <c r="BO470" s="24">
        <f t="shared" si="570"/>
        <v>709.18310880000001</v>
      </c>
      <c r="BP470" s="22"/>
      <c r="BR470" s="24">
        <f t="shared" si="571"/>
        <v>836.05073219999997</v>
      </c>
      <c r="BS470" s="22"/>
      <c r="BU470" s="24">
        <f t="shared" si="572"/>
        <v>990.95459760000006</v>
      </c>
      <c r="BV470" s="22"/>
      <c r="BX470" s="24">
        <f t="shared" si="573"/>
        <v>1324.7743519999999</v>
      </c>
      <c r="BY470" s="22"/>
      <c r="CA470" s="24">
        <f t="shared" si="574"/>
        <v>1756.8939245612162</v>
      </c>
      <c r="CB470" s="22"/>
      <c r="CD470" s="24">
        <f t="shared" si="575"/>
        <v>1799.463240806944</v>
      </c>
      <c r="CE470" s="22"/>
      <c r="CG470" s="24">
        <f t="shared" si="576"/>
        <v>1999.0600857696775</v>
      </c>
      <c r="CH470" s="22"/>
      <c r="CJ470" s="24">
        <f t="shared" si="577"/>
        <v>1883.6592308906593</v>
      </c>
      <c r="CK470" s="22"/>
      <c r="CM470" s="24">
        <f t="shared" si="578"/>
        <v>1876.1610385079243</v>
      </c>
    </row>
    <row r="471" spans="2:91" ht="18" customHeight="1" outlineLevel="1">
      <c r="B471" s="36" t="s">
        <v>272</v>
      </c>
      <c r="C471" s="1">
        <v>16</v>
      </c>
      <c r="D471" s="1" t="s">
        <v>9</v>
      </c>
      <c r="E471" s="1" t="s">
        <v>11</v>
      </c>
      <c r="H471" s="22"/>
      <c r="J471" s="24">
        <f t="shared" si="551"/>
        <v>3000</v>
      </c>
      <c r="K471" s="22"/>
      <c r="M471" s="24">
        <f t="shared" si="552"/>
        <v>3700</v>
      </c>
      <c r="N471" s="22"/>
      <c r="P471" s="24">
        <f t="shared" si="553"/>
        <v>4700</v>
      </c>
      <c r="Q471" s="22"/>
      <c r="S471" s="24">
        <f t="shared" si="554"/>
        <v>4575.2212389380529</v>
      </c>
      <c r="T471" s="22"/>
      <c r="V471" s="24">
        <f t="shared" si="555"/>
        <v>4570.7964601769918</v>
      </c>
      <c r="W471" s="22"/>
      <c r="Y471" s="24">
        <f t="shared" si="556"/>
        <v>4672.212389380531</v>
      </c>
      <c r="Z471" s="22"/>
      <c r="AB471" s="24">
        <f t="shared" si="557"/>
        <v>5131.5398230088495</v>
      </c>
      <c r="AC471" s="22"/>
      <c r="AE471" s="24">
        <f t="shared" si="558"/>
        <v>4707.0796460176989</v>
      </c>
      <c r="AF471" s="22"/>
      <c r="AH471" s="24">
        <f t="shared" si="559"/>
        <v>5109.7345132743367</v>
      </c>
      <c r="AI471" s="22"/>
      <c r="AK471" s="24">
        <f t="shared" si="560"/>
        <v>4500</v>
      </c>
      <c r="AL471" s="22"/>
      <c r="AN471" s="24">
        <f t="shared" si="561"/>
        <v>4583.1858407079653</v>
      </c>
      <c r="AO471" s="22"/>
      <c r="AQ471" s="24">
        <f t="shared" si="562"/>
        <v>4897.345132743364</v>
      </c>
      <c r="AR471" s="22"/>
      <c r="AT471" s="24">
        <f t="shared" si="563"/>
        <v>4825.2499712676708</v>
      </c>
      <c r="AU471" s="22"/>
      <c r="AW471" s="24">
        <f t="shared" si="564"/>
        <v>3000</v>
      </c>
      <c r="AX471" s="22"/>
      <c r="AZ471" s="24">
        <f t="shared" si="565"/>
        <v>3700</v>
      </c>
      <c r="BA471" s="22"/>
      <c r="BC471" s="24">
        <f t="shared" si="566"/>
        <v>4700</v>
      </c>
      <c r="BD471" s="22"/>
      <c r="BF471" s="24">
        <f t="shared" si="567"/>
        <v>4575.2212389380529</v>
      </c>
      <c r="BG471" s="22"/>
      <c r="BI471" s="24">
        <f t="shared" si="568"/>
        <v>4570.7964601769918</v>
      </c>
      <c r="BJ471" s="22"/>
      <c r="BL471" s="24">
        <f t="shared" si="569"/>
        <v>4770.879056047198</v>
      </c>
      <c r="BM471" s="22"/>
      <c r="BO471" s="24">
        <f t="shared" si="570"/>
        <v>5230.2064896755164</v>
      </c>
      <c r="BP471" s="22"/>
      <c r="BR471" s="24">
        <f t="shared" si="571"/>
        <v>4805.7463126843659</v>
      </c>
      <c r="BS471" s="22"/>
      <c r="BU471" s="24">
        <f t="shared" si="572"/>
        <v>5227.7345132743367</v>
      </c>
      <c r="BV471" s="22"/>
      <c r="BX471" s="24">
        <f t="shared" si="573"/>
        <v>4663</v>
      </c>
      <c r="BY471" s="22"/>
      <c r="CA471" s="24">
        <f t="shared" si="574"/>
        <v>4767.1858407079653</v>
      </c>
      <c r="CB471" s="22"/>
      <c r="CD471" s="24">
        <f t="shared" si="575"/>
        <v>5191.345132743364</v>
      </c>
      <c r="CE471" s="22"/>
      <c r="CG471" s="24">
        <f t="shared" si="576"/>
        <v>5240</v>
      </c>
      <c r="CH471" s="22"/>
      <c r="CJ471" s="24">
        <f t="shared" si="577"/>
        <v>6793</v>
      </c>
      <c r="CK471" s="22"/>
      <c r="CM471" s="24">
        <f t="shared" si="578"/>
        <v>6257.1428571428578</v>
      </c>
    </row>
    <row r="472" spans="2:91" ht="18" customHeight="1" outlineLevel="1">
      <c r="B472" s="36" t="s">
        <v>280</v>
      </c>
      <c r="C472" s="1">
        <v>17</v>
      </c>
      <c r="D472" s="1" t="s">
        <v>9</v>
      </c>
      <c r="E472" s="1" t="s">
        <v>11</v>
      </c>
      <c r="H472" s="22"/>
      <c r="J472" s="24">
        <f t="shared" si="551"/>
        <v>0</v>
      </c>
      <c r="K472" s="22"/>
      <c r="M472" s="24">
        <f t="shared" si="552"/>
        <v>0</v>
      </c>
      <c r="N472" s="22"/>
      <c r="P472" s="24">
        <f t="shared" si="553"/>
        <v>0</v>
      </c>
      <c r="Q472" s="22"/>
      <c r="S472" s="24">
        <f t="shared" si="554"/>
        <v>0</v>
      </c>
      <c r="T472" s="22"/>
      <c r="V472" s="24">
        <f t="shared" si="555"/>
        <v>0</v>
      </c>
      <c r="W472" s="22"/>
      <c r="Y472" s="24">
        <f t="shared" si="556"/>
        <v>0</v>
      </c>
      <c r="Z472" s="22"/>
      <c r="AB472" s="24">
        <f t="shared" si="557"/>
        <v>0</v>
      </c>
      <c r="AC472" s="22"/>
      <c r="AE472" s="24">
        <f t="shared" si="558"/>
        <v>0</v>
      </c>
      <c r="AF472" s="22"/>
      <c r="AH472" s="24">
        <f t="shared" si="559"/>
        <v>0</v>
      </c>
      <c r="AI472" s="22"/>
      <c r="AK472" s="24">
        <f t="shared" si="560"/>
        <v>0</v>
      </c>
      <c r="AL472" s="22"/>
      <c r="AN472" s="24">
        <f t="shared" si="561"/>
        <v>0</v>
      </c>
      <c r="AO472" s="22"/>
      <c r="AQ472" s="24">
        <f t="shared" si="562"/>
        <v>0</v>
      </c>
      <c r="AR472" s="22"/>
      <c r="AT472" s="24">
        <f t="shared" si="563"/>
        <v>0</v>
      </c>
      <c r="AU472" s="22"/>
      <c r="AW472" s="24">
        <f t="shared" si="564"/>
        <v>0</v>
      </c>
      <c r="AX472" s="22"/>
      <c r="AZ472" s="24">
        <f t="shared" si="565"/>
        <v>0</v>
      </c>
      <c r="BA472" s="22"/>
      <c r="BC472" s="24">
        <f t="shared" si="566"/>
        <v>0</v>
      </c>
      <c r="BD472" s="22"/>
      <c r="BF472" s="24">
        <f t="shared" si="567"/>
        <v>0</v>
      </c>
      <c r="BG472" s="22"/>
      <c r="BI472" s="24">
        <f t="shared" si="568"/>
        <v>0</v>
      </c>
      <c r="BJ472" s="22"/>
      <c r="BL472" s="24">
        <f t="shared" si="569"/>
        <v>0</v>
      </c>
      <c r="BM472" s="22"/>
      <c r="BO472" s="24">
        <f t="shared" si="570"/>
        <v>0</v>
      </c>
      <c r="BP472" s="22"/>
      <c r="BR472" s="24">
        <f t="shared" si="571"/>
        <v>0</v>
      </c>
      <c r="BS472" s="22"/>
      <c r="BU472" s="24">
        <f t="shared" si="572"/>
        <v>0</v>
      </c>
      <c r="BV472" s="22"/>
      <c r="BX472" s="24">
        <f t="shared" si="573"/>
        <v>0</v>
      </c>
      <c r="BY472" s="22"/>
      <c r="CA472" s="24">
        <f t="shared" si="574"/>
        <v>0</v>
      </c>
      <c r="CB472" s="22"/>
      <c r="CD472" s="24">
        <f t="shared" si="575"/>
        <v>0</v>
      </c>
      <c r="CE472" s="22"/>
      <c r="CG472" s="24">
        <f t="shared" si="576"/>
        <v>0</v>
      </c>
      <c r="CH472" s="22"/>
      <c r="CJ472" s="24">
        <f t="shared" si="577"/>
        <v>0</v>
      </c>
      <c r="CK472" s="22"/>
      <c r="CM472" s="24">
        <f t="shared" si="578"/>
        <v>0</v>
      </c>
    </row>
    <row r="473" spans="2:91" ht="18" customHeight="1" outlineLevel="1">
      <c r="B473" s="36" t="s">
        <v>289</v>
      </c>
      <c r="C473" s="1">
        <v>18</v>
      </c>
      <c r="D473" s="1" t="s">
        <v>9</v>
      </c>
      <c r="E473" s="1" t="s">
        <v>11</v>
      </c>
      <c r="H473" s="22"/>
      <c r="J473" s="24">
        <f t="shared" si="551"/>
        <v>0</v>
      </c>
      <c r="K473" s="22"/>
      <c r="M473" s="24">
        <f t="shared" si="552"/>
        <v>20</v>
      </c>
      <c r="N473" s="22"/>
      <c r="P473" s="24">
        <f t="shared" si="553"/>
        <v>20</v>
      </c>
      <c r="Q473" s="22"/>
      <c r="S473" s="24">
        <f t="shared" si="554"/>
        <v>0</v>
      </c>
      <c r="T473" s="22"/>
      <c r="V473" s="24">
        <f t="shared" si="555"/>
        <v>13</v>
      </c>
      <c r="W473" s="22"/>
      <c r="Y473" s="24">
        <f t="shared" si="556"/>
        <v>0</v>
      </c>
      <c r="Z473" s="22"/>
      <c r="AB473" s="24">
        <f t="shared" si="557"/>
        <v>38.200000000000003</v>
      </c>
      <c r="AC473" s="22"/>
      <c r="AE473" s="24">
        <f t="shared" si="558"/>
        <v>38.200000000000003</v>
      </c>
      <c r="AF473" s="22"/>
      <c r="AH473" s="24">
        <f t="shared" si="559"/>
        <v>38.200000000000003</v>
      </c>
      <c r="AI473" s="22"/>
      <c r="AK473" s="24">
        <f t="shared" si="560"/>
        <v>0</v>
      </c>
      <c r="AL473" s="22"/>
      <c r="AN473" s="24">
        <f t="shared" si="561"/>
        <v>22.9</v>
      </c>
      <c r="AO473" s="22"/>
      <c r="AQ473" s="24">
        <f t="shared" si="562"/>
        <v>22.9</v>
      </c>
      <c r="AR473" s="22"/>
      <c r="AT473" s="24">
        <f t="shared" si="563"/>
        <v>22.9</v>
      </c>
      <c r="AU473" s="22"/>
      <c r="AW473" s="24">
        <f t="shared" si="564"/>
        <v>0</v>
      </c>
      <c r="AX473" s="22"/>
      <c r="AZ473" s="24">
        <f t="shared" si="565"/>
        <v>20</v>
      </c>
      <c r="BA473" s="22"/>
      <c r="BC473" s="24">
        <f t="shared" si="566"/>
        <v>20</v>
      </c>
      <c r="BD473" s="22"/>
      <c r="BF473" s="24">
        <f t="shared" si="567"/>
        <v>0</v>
      </c>
      <c r="BG473" s="22"/>
      <c r="BI473" s="24">
        <f t="shared" si="568"/>
        <v>13</v>
      </c>
      <c r="BJ473" s="22"/>
      <c r="BL473" s="24">
        <f t="shared" si="569"/>
        <v>0</v>
      </c>
      <c r="BM473" s="22"/>
      <c r="BO473" s="24">
        <f t="shared" si="570"/>
        <v>38</v>
      </c>
      <c r="BP473" s="22"/>
      <c r="BR473" s="24">
        <f t="shared" si="571"/>
        <v>38</v>
      </c>
      <c r="BS473" s="22"/>
      <c r="BU473" s="24">
        <f t="shared" si="572"/>
        <v>38</v>
      </c>
      <c r="BV473" s="22"/>
      <c r="BX473" s="24">
        <f t="shared" si="573"/>
        <v>0</v>
      </c>
      <c r="BY473" s="22"/>
      <c r="CA473" s="24">
        <f t="shared" si="574"/>
        <v>23</v>
      </c>
      <c r="CB473" s="22"/>
      <c r="CD473" s="24">
        <f t="shared" si="575"/>
        <v>23</v>
      </c>
      <c r="CE473" s="22"/>
      <c r="CG473" s="24">
        <f t="shared" si="576"/>
        <v>70</v>
      </c>
      <c r="CH473" s="22"/>
      <c r="CJ473" s="24">
        <f t="shared" si="577"/>
        <v>70</v>
      </c>
      <c r="CK473" s="22"/>
      <c r="CM473" s="24">
        <f t="shared" si="578"/>
        <v>70</v>
      </c>
    </row>
    <row r="474" spans="2:91" ht="18" customHeight="1" outlineLevel="1">
      <c r="B474" s="36" t="s">
        <v>296</v>
      </c>
      <c r="C474" s="1">
        <v>19</v>
      </c>
      <c r="D474" s="1" t="s">
        <v>9</v>
      </c>
      <c r="E474" s="1" t="s">
        <v>11</v>
      </c>
      <c r="H474" s="22"/>
      <c r="J474" s="24">
        <f t="shared" si="551"/>
        <v>0</v>
      </c>
      <c r="K474" s="22"/>
      <c r="M474" s="24">
        <f t="shared" si="552"/>
        <v>0</v>
      </c>
      <c r="N474" s="22"/>
      <c r="P474" s="24">
        <f t="shared" si="553"/>
        <v>0</v>
      </c>
      <c r="Q474" s="22"/>
      <c r="S474" s="24">
        <f t="shared" si="554"/>
        <v>0</v>
      </c>
      <c r="T474" s="22"/>
      <c r="V474" s="24">
        <f t="shared" si="555"/>
        <v>0</v>
      </c>
      <c r="W474" s="22"/>
      <c r="Y474" s="24">
        <f t="shared" si="556"/>
        <v>0</v>
      </c>
      <c r="Z474" s="22"/>
      <c r="AB474" s="24">
        <f t="shared" si="557"/>
        <v>0</v>
      </c>
      <c r="AC474" s="22"/>
      <c r="AE474" s="24">
        <f t="shared" si="558"/>
        <v>0</v>
      </c>
      <c r="AF474" s="22"/>
      <c r="AH474" s="24">
        <f t="shared" si="559"/>
        <v>0</v>
      </c>
      <c r="AI474" s="22"/>
      <c r="AK474" s="24">
        <f t="shared" si="560"/>
        <v>0</v>
      </c>
      <c r="AL474" s="22"/>
      <c r="AN474" s="24">
        <f t="shared" si="561"/>
        <v>0</v>
      </c>
      <c r="AO474" s="22"/>
      <c r="AQ474" s="24">
        <f t="shared" si="562"/>
        <v>0</v>
      </c>
      <c r="AR474" s="22"/>
      <c r="AT474" s="24">
        <f t="shared" si="563"/>
        <v>0</v>
      </c>
      <c r="AU474" s="22"/>
      <c r="AW474" s="24">
        <f t="shared" si="564"/>
        <v>0</v>
      </c>
      <c r="AX474" s="22"/>
      <c r="AZ474" s="24">
        <f t="shared" si="565"/>
        <v>0</v>
      </c>
      <c r="BA474" s="22"/>
      <c r="BC474" s="24">
        <f t="shared" si="566"/>
        <v>0</v>
      </c>
      <c r="BD474" s="22"/>
      <c r="BF474" s="24">
        <f t="shared" si="567"/>
        <v>0</v>
      </c>
      <c r="BG474" s="22"/>
      <c r="BI474" s="24">
        <f t="shared" si="568"/>
        <v>0</v>
      </c>
      <c r="BJ474" s="22"/>
      <c r="BL474" s="24">
        <f t="shared" si="569"/>
        <v>0</v>
      </c>
      <c r="BM474" s="22"/>
      <c r="BO474" s="24">
        <f t="shared" si="570"/>
        <v>0</v>
      </c>
      <c r="BP474" s="22"/>
      <c r="BR474" s="24">
        <f t="shared" si="571"/>
        <v>0</v>
      </c>
      <c r="BS474" s="22"/>
      <c r="BU474" s="24">
        <f t="shared" si="572"/>
        <v>0</v>
      </c>
      <c r="BV474" s="22"/>
      <c r="BX474" s="24">
        <f t="shared" si="573"/>
        <v>0</v>
      </c>
      <c r="BY474" s="22"/>
      <c r="CA474" s="24">
        <f t="shared" si="574"/>
        <v>0</v>
      </c>
      <c r="CB474" s="22"/>
      <c r="CD474" s="24">
        <f t="shared" si="575"/>
        <v>0</v>
      </c>
      <c r="CE474" s="22"/>
      <c r="CG474" s="24">
        <f t="shared" si="576"/>
        <v>0</v>
      </c>
      <c r="CH474" s="22"/>
      <c r="CJ474" s="24">
        <f t="shared" si="577"/>
        <v>0</v>
      </c>
      <c r="CK474" s="22"/>
      <c r="CM474" s="24">
        <f t="shared" si="578"/>
        <v>0</v>
      </c>
    </row>
    <row r="475" spans="2:91" ht="18" customHeight="1" outlineLevel="1">
      <c r="B475" s="36" t="s">
        <v>303</v>
      </c>
      <c r="C475" s="1">
        <v>20</v>
      </c>
      <c r="D475" s="1" t="s">
        <v>9</v>
      </c>
      <c r="E475" s="1" t="s">
        <v>11</v>
      </c>
      <c r="H475" s="22"/>
      <c r="J475" s="24">
        <f t="shared" si="551"/>
        <v>0</v>
      </c>
      <c r="K475" s="22"/>
      <c r="M475" s="24">
        <f t="shared" si="552"/>
        <v>0</v>
      </c>
      <c r="N475" s="22"/>
      <c r="P475" s="24">
        <f t="shared" si="553"/>
        <v>0</v>
      </c>
      <c r="Q475" s="22"/>
      <c r="S475" s="24">
        <f t="shared" si="554"/>
        <v>0</v>
      </c>
      <c r="T475" s="22"/>
      <c r="V475" s="24">
        <f t="shared" si="555"/>
        <v>0</v>
      </c>
      <c r="W475" s="22"/>
      <c r="Y475" s="24">
        <f t="shared" si="556"/>
        <v>0</v>
      </c>
      <c r="Z475" s="22"/>
      <c r="AB475" s="24">
        <f t="shared" si="557"/>
        <v>0</v>
      </c>
      <c r="AC475" s="22"/>
      <c r="AE475" s="24">
        <f t="shared" si="558"/>
        <v>0</v>
      </c>
      <c r="AF475" s="22"/>
      <c r="AH475" s="24">
        <f t="shared" si="559"/>
        <v>0</v>
      </c>
      <c r="AI475" s="22"/>
      <c r="AK475" s="24">
        <f t="shared" si="560"/>
        <v>0</v>
      </c>
      <c r="AL475" s="22"/>
      <c r="AN475" s="24">
        <f t="shared" si="561"/>
        <v>0</v>
      </c>
      <c r="AO475" s="22"/>
      <c r="AQ475" s="24">
        <f t="shared" si="562"/>
        <v>0</v>
      </c>
      <c r="AR475" s="22"/>
      <c r="AT475" s="24">
        <f t="shared" si="563"/>
        <v>0</v>
      </c>
      <c r="AU475" s="22"/>
      <c r="AW475" s="24">
        <f t="shared" si="564"/>
        <v>0</v>
      </c>
      <c r="AX475" s="22"/>
      <c r="AZ475" s="24">
        <f t="shared" si="565"/>
        <v>0</v>
      </c>
      <c r="BA475" s="22"/>
      <c r="BC475" s="24">
        <f t="shared" si="566"/>
        <v>0</v>
      </c>
      <c r="BD475" s="22"/>
      <c r="BF475" s="24">
        <f t="shared" si="567"/>
        <v>0</v>
      </c>
      <c r="BG475" s="22"/>
      <c r="BI475" s="24">
        <f t="shared" si="568"/>
        <v>0</v>
      </c>
      <c r="BJ475" s="22"/>
      <c r="BL475" s="24">
        <f t="shared" si="569"/>
        <v>0</v>
      </c>
      <c r="BM475" s="22"/>
      <c r="BO475" s="24">
        <f t="shared" si="570"/>
        <v>0</v>
      </c>
      <c r="BP475" s="22"/>
      <c r="BR475" s="24">
        <f t="shared" si="571"/>
        <v>0</v>
      </c>
      <c r="BS475" s="22"/>
      <c r="BU475" s="24">
        <f t="shared" si="572"/>
        <v>0</v>
      </c>
      <c r="BV475" s="22"/>
      <c r="BX475" s="24">
        <f t="shared" si="573"/>
        <v>0</v>
      </c>
      <c r="BY475" s="22"/>
      <c r="CA475" s="24">
        <f t="shared" si="574"/>
        <v>0</v>
      </c>
      <c r="CB475" s="22"/>
      <c r="CD475" s="24">
        <f t="shared" si="575"/>
        <v>0</v>
      </c>
      <c r="CE475" s="22"/>
      <c r="CG475" s="24">
        <f t="shared" si="576"/>
        <v>0</v>
      </c>
      <c r="CH475" s="22"/>
      <c r="CJ475" s="24">
        <f t="shared" si="577"/>
        <v>0</v>
      </c>
      <c r="CK475" s="22"/>
      <c r="CM475" s="24">
        <f t="shared" si="578"/>
        <v>0</v>
      </c>
    </row>
    <row r="476" spans="2:91" ht="18" customHeight="1" outlineLevel="1">
      <c r="B476" s="36" t="s">
        <v>308</v>
      </c>
      <c r="C476" s="1">
        <v>21</v>
      </c>
      <c r="D476" s="1" t="s">
        <v>9</v>
      </c>
      <c r="E476" s="1" t="s">
        <v>11</v>
      </c>
      <c r="H476" s="22"/>
      <c r="J476" s="24">
        <f t="shared" si="551"/>
        <v>1944.1888268156424</v>
      </c>
      <c r="K476" s="22"/>
      <c r="M476" s="24">
        <f t="shared" si="552"/>
        <v>2148.5468715083798</v>
      </c>
      <c r="N476" s="22"/>
      <c r="P476" s="24">
        <f t="shared" si="553"/>
        <v>2274</v>
      </c>
      <c r="Q476" s="22"/>
      <c r="S476" s="24">
        <f t="shared" si="554"/>
        <v>2240</v>
      </c>
      <c r="T476" s="22"/>
      <c r="V476" s="24">
        <f t="shared" si="555"/>
        <v>2148</v>
      </c>
      <c r="W476" s="22"/>
      <c r="Y476" s="24">
        <f t="shared" si="556"/>
        <v>2168</v>
      </c>
      <c r="Z476" s="22"/>
      <c r="AB476" s="24">
        <f t="shared" si="557"/>
        <v>2018</v>
      </c>
      <c r="AC476" s="22"/>
      <c r="AE476" s="24">
        <f t="shared" si="558"/>
        <v>1946</v>
      </c>
      <c r="AF476" s="22"/>
      <c r="AH476" s="24">
        <f t="shared" si="559"/>
        <v>2041</v>
      </c>
      <c r="AI476" s="22"/>
      <c r="AK476" s="24">
        <f t="shared" si="560"/>
        <v>2170.6408450704225</v>
      </c>
      <c r="AL476" s="22"/>
      <c r="AN476" s="24">
        <f t="shared" si="561"/>
        <v>2624</v>
      </c>
      <c r="AO476" s="22"/>
      <c r="AQ476" s="24">
        <f t="shared" si="562"/>
        <v>3096</v>
      </c>
      <c r="AR476" s="22"/>
      <c r="AT476" s="24">
        <f t="shared" si="563"/>
        <v>3211.2944033935414</v>
      </c>
      <c r="AU476" s="22"/>
      <c r="AW476" s="24">
        <f t="shared" si="564"/>
        <v>1944.1888268156424</v>
      </c>
      <c r="AX476" s="22"/>
      <c r="AZ476" s="24">
        <f t="shared" si="565"/>
        <v>2148.5468715083798</v>
      </c>
      <c r="BA476" s="22"/>
      <c r="BC476" s="24">
        <f t="shared" si="566"/>
        <v>2274</v>
      </c>
      <c r="BD476" s="22"/>
      <c r="BF476" s="24">
        <f t="shared" si="567"/>
        <v>2240</v>
      </c>
      <c r="BG476" s="22"/>
      <c r="BI476" s="24">
        <f t="shared" si="568"/>
        <v>2148</v>
      </c>
      <c r="BJ476" s="22"/>
      <c r="BL476" s="24">
        <f t="shared" si="569"/>
        <v>2168</v>
      </c>
      <c r="BM476" s="22"/>
      <c r="BO476" s="24">
        <f t="shared" si="570"/>
        <v>2018</v>
      </c>
      <c r="BP476" s="22"/>
      <c r="BR476" s="24">
        <f t="shared" si="571"/>
        <v>1946</v>
      </c>
      <c r="BS476" s="22"/>
      <c r="BU476" s="24">
        <f t="shared" si="572"/>
        <v>2041</v>
      </c>
      <c r="BV476" s="22"/>
      <c r="BX476" s="24">
        <f t="shared" si="573"/>
        <v>2170.6408450704225</v>
      </c>
      <c r="BY476" s="22"/>
      <c r="CA476" s="24">
        <f t="shared" si="574"/>
        <v>2624</v>
      </c>
      <c r="CB476" s="22"/>
      <c r="CD476" s="24">
        <f t="shared" si="575"/>
        <v>3096</v>
      </c>
      <c r="CE476" s="22"/>
      <c r="CG476" s="24">
        <f t="shared" si="576"/>
        <v>3471.643216080402</v>
      </c>
      <c r="CH476" s="22"/>
      <c r="CJ476" s="24">
        <f t="shared" si="577"/>
        <v>3885.380802755195</v>
      </c>
      <c r="CK476" s="22"/>
      <c r="CM476" s="24">
        <f t="shared" si="578"/>
        <v>4414.1360971787863</v>
      </c>
    </row>
    <row r="477" spans="2:91" ht="18" customHeight="1" outlineLevel="1">
      <c r="B477" s="36" t="s">
        <v>317</v>
      </c>
      <c r="C477" s="1">
        <v>22</v>
      </c>
      <c r="D477" s="1" t="s">
        <v>9</v>
      </c>
      <c r="E477" s="1" t="s">
        <v>11</v>
      </c>
      <c r="H477" s="22"/>
      <c r="J477" s="24">
        <f t="shared" si="551"/>
        <v>0</v>
      </c>
      <c r="K477" s="22"/>
      <c r="M477" s="24">
        <f t="shared" si="552"/>
        <v>0</v>
      </c>
      <c r="N477" s="22"/>
      <c r="P477" s="24">
        <f t="shared" si="553"/>
        <v>0</v>
      </c>
      <c r="Q477" s="22"/>
      <c r="S477" s="24">
        <f t="shared" si="554"/>
        <v>0</v>
      </c>
      <c r="T477" s="22"/>
      <c r="V477" s="24">
        <f t="shared" si="555"/>
        <v>0</v>
      </c>
      <c r="W477" s="22"/>
      <c r="Y477" s="24">
        <f t="shared" si="556"/>
        <v>0</v>
      </c>
      <c r="Z477" s="22"/>
      <c r="AB477" s="24">
        <f t="shared" si="557"/>
        <v>0</v>
      </c>
      <c r="AC477" s="22"/>
      <c r="AE477" s="24">
        <f t="shared" si="558"/>
        <v>0</v>
      </c>
      <c r="AF477" s="22"/>
      <c r="AH477" s="24">
        <f t="shared" si="559"/>
        <v>0</v>
      </c>
      <c r="AI477" s="22"/>
      <c r="AK477" s="24">
        <f t="shared" si="560"/>
        <v>0</v>
      </c>
      <c r="AL477" s="22"/>
      <c r="AN477" s="24">
        <f t="shared" si="561"/>
        <v>0</v>
      </c>
      <c r="AO477" s="22"/>
      <c r="AQ477" s="24">
        <f t="shared" si="562"/>
        <v>0</v>
      </c>
      <c r="AR477" s="22"/>
      <c r="AT477" s="24">
        <f t="shared" si="563"/>
        <v>0</v>
      </c>
      <c r="AU477" s="22"/>
      <c r="AW477" s="24">
        <f t="shared" si="564"/>
        <v>0</v>
      </c>
      <c r="AX477" s="22"/>
      <c r="AZ477" s="24">
        <f t="shared" si="565"/>
        <v>0</v>
      </c>
      <c r="BA477" s="22"/>
      <c r="BC477" s="24">
        <f t="shared" si="566"/>
        <v>0</v>
      </c>
      <c r="BD477" s="22"/>
      <c r="BF477" s="24">
        <f t="shared" si="567"/>
        <v>0</v>
      </c>
      <c r="BG477" s="22"/>
      <c r="BI477" s="24">
        <f t="shared" si="568"/>
        <v>0</v>
      </c>
      <c r="BJ477" s="22"/>
      <c r="BL477" s="24">
        <f t="shared" si="569"/>
        <v>0</v>
      </c>
      <c r="BM477" s="22"/>
      <c r="BO477" s="24">
        <f t="shared" si="570"/>
        <v>0</v>
      </c>
      <c r="BP477" s="22"/>
      <c r="BR477" s="24">
        <f t="shared" si="571"/>
        <v>0</v>
      </c>
      <c r="BS477" s="22"/>
      <c r="BU477" s="24">
        <f t="shared" si="572"/>
        <v>0</v>
      </c>
      <c r="BV477" s="22"/>
      <c r="BX477" s="24">
        <f t="shared" si="573"/>
        <v>0</v>
      </c>
      <c r="BY477" s="22"/>
      <c r="CA477" s="24">
        <f t="shared" si="574"/>
        <v>0</v>
      </c>
      <c r="CB477" s="22"/>
      <c r="CD477" s="24">
        <f t="shared" si="575"/>
        <v>0</v>
      </c>
      <c r="CE477" s="22"/>
      <c r="CG477" s="24">
        <f t="shared" si="576"/>
        <v>0</v>
      </c>
      <c r="CH477" s="22"/>
      <c r="CJ477" s="24">
        <f t="shared" si="577"/>
        <v>0</v>
      </c>
      <c r="CK477" s="22"/>
      <c r="CM477" s="24">
        <f t="shared" si="578"/>
        <v>0</v>
      </c>
    </row>
    <row r="478" spans="2:91" ht="18" customHeight="1" outlineLevel="1">
      <c r="B478" s="33" t="s">
        <v>336</v>
      </c>
      <c r="H478" s="22"/>
      <c r="J478" s="7">
        <f>SUM(J455:J477)</f>
        <v>50681.709092190707</v>
      </c>
      <c r="K478" s="22"/>
      <c r="M478" s="7">
        <f>SUM(M455:M477)</f>
        <v>53399.161556854735</v>
      </c>
      <c r="N478" s="22"/>
      <c r="P478" s="7">
        <f>SUM(P455:P477)</f>
        <v>56396.829951496002</v>
      </c>
      <c r="Q478" s="22"/>
      <c r="S478" s="7">
        <f>SUM(S455:S477)</f>
        <v>57749.56370614982</v>
      </c>
      <c r="T478" s="22"/>
      <c r="V478" s="7">
        <f>SUM(V455:V477)</f>
        <v>58232.790556182321</v>
      </c>
      <c r="W478" s="22"/>
      <c r="Y478" s="7">
        <f>SUM(Y455:Y477)</f>
        <v>59999.957593988649</v>
      </c>
      <c r="Z478" s="22"/>
      <c r="AB478" s="7">
        <f>SUM(AB455:AB477)</f>
        <v>64354.541560198588</v>
      </c>
      <c r="AC478" s="22"/>
      <c r="AE478" s="7">
        <f>SUM(AE455:AE477)</f>
        <v>66851.111338733084</v>
      </c>
      <c r="AF478" s="22"/>
      <c r="AH478" s="7">
        <f>SUM(AH455:AH477)</f>
        <v>71242.542186225459</v>
      </c>
      <c r="AI478" s="22"/>
      <c r="AK478" s="7">
        <f>SUM(AK455:AK477)</f>
        <v>73382.544061065259</v>
      </c>
      <c r="AL478" s="22"/>
      <c r="AN478" s="7">
        <f>SUM(AN455:AN477)</f>
        <v>89072.183518050981</v>
      </c>
      <c r="AO478" s="22"/>
      <c r="AQ478" s="7">
        <f>SUM(AQ455:AQ477)</f>
        <v>99936.892331645227</v>
      </c>
      <c r="AR478" s="22"/>
      <c r="AT478" s="7">
        <f>SUM(AT455:AT477)</f>
        <v>113718.31942139378</v>
      </c>
      <c r="AU478" s="22"/>
      <c r="AW478" s="7">
        <f>SUM(AW455:AW477)</f>
        <v>49752.679638056434</v>
      </c>
      <c r="AX478" s="22"/>
      <c r="AZ478" s="7">
        <f>SUM(AZ455:AZ477)</f>
        <v>53787.791073279965</v>
      </c>
      <c r="BA478" s="22"/>
      <c r="BC478" s="7">
        <f>SUM(BC455:BC477)</f>
        <v>56232.436087851987</v>
      </c>
      <c r="BD478" s="22"/>
      <c r="BF478" s="7">
        <f>SUM(BF455:BF477)</f>
        <v>57825.115275080047</v>
      </c>
      <c r="BG478" s="22"/>
      <c r="BI478" s="7">
        <f>SUM(BI455:BI477)</f>
        <v>57074.768235217678</v>
      </c>
      <c r="BJ478" s="22"/>
      <c r="BL478" s="7">
        <f>SUM(BL455:BL477)</f>
        <v>57816.20478388459</v>
      </c>
      <c r="BM478" s="22"/>
      <c r="BO478" s="7">
        <f>SUM(BO455:BO477)</f>
        <v>62823.677095433181</v>
      </c>
      <c r="BP478" s="22"/>
      <c r="BR478" s="7">
        <f>SUM(BR455:BR477)</f>
        <v>65411.473360731012</v>
      </c>
      <c r="BS478" s="22"/>
      <c r="BU478" s="7">
        <f>SUM(BU455:BU477)</f>
        <v>70793.452593397364</v>
      </c>
      <c r="BV478" s="22"/>
      <c r="BX478" s="7">
        <f>SUM(BX455:BX477)</f>
        <v>70904.087305843699</v>
      </c>
      <c r="BY478" s="22"/>
      <c r="CA478" s="7">
        <f>SUM(CA455:CA477)</f>
        <v>84546.070476096094</v>
      </c>
      <c r="CB478" s="22"/>
      <c r="CD478" s="7">
        <f>SUM(CD455:CD477)</f>
        <v>95896.377209362443</v>
      </c>
      <c r="CE478" s="22"/>
      <c r="CG478" s="7">
        <f>SUM(CG455:CG477)</f>
        <v>105274.01033456251</v>
      </c>
      <c r="CH478" s="22"/>
      <c r="CJ478" s="7">
        <f>SUM(CJ455:CJ477)</f>
        <v>102208.5146803525</v>
      </c>
      <c r="CK478" s="22"/>
      <c r="CM478" s="7">
        <f>SUM(CM455:CM477)</f>
        <v>104383.32304566346</v>
      </c>
    </row>
    <row r="479" spans="2:91" ht="18" customHeight="1" outlineLevel="1">
      <c r="B479" s="82" t="s">
        <v>347</v>
      </c>
      <c r="C479" s="83"/>
      <c r="D479" s="83"/>
      <c r="E479" s="83"/>
      <c r="F479" s="83"/>
      <c r="G479" s="83"/>
      <c r="H479" s="84"/>
      <c r="I479" s="83"/>
      <c r="J479" s="85"/>
      <c r="K479" s="84"/>
      <c r="L479" s="83"/>
      <c r="M479" s="85"/>
      <c r="N479" s="84"/>
      <c r="O479" s="83"/>
      <c r="P479" s="85"/>
      <c r="Q479" s="84"/>
      <c r="R479" s="83"/>
      <c r="S479" s="85"/>
      <c r="T479" s="84"/>
      <c r="U479" s="83"/>
      <c r="V479" s="85"/>
      <c r="W479" s="84"/>
      <c r="X479" s="83"/>
      <c r="Y479" s="85"/>
      <c r="Z479" s="84"/>
      <c r="AA479" s="83"/>
      <c r="AB479" s="85"/>
      <c r="AC479" s="84"/>
      <c r="AD479" s="83"/>
      <c r="AE479" s="85"/>
      <c r="AF479" s="84"/>
      <c r="AG479" s="83"/>
      <c r="AH479" s="85"/>
      <c r="AI479" s="84"/>
      <c r="AJ479" s="83"/>
      <c r="AK479" s="85"/>
      <c r="AL479" s="84"/>
      <c r="AM479" s="83"/>
      <c r="AN479" s="85"/>
      <c r="AO479" s="84"/>
      <c r="AP479" s="83"/>
      <c r="AQ479" s="85"/>
      <c r="AR479" s="84"/>
      <c r="AS479" s="83"/>
      <c r="AT479" s="85"/>
      <c r="AU479" s="84"/>
      <c r="AV479" s="83"/>
      <c r="AW479" s="85"/>
      <c r="AX479" s="84"/>
      <c r="AY479" s="83"/>
      <c r="AZ479" s="85"/>
      <c r="BA479" s="84"/>
      <c r="BB479" s="83"/>
      <c r="BC479" s="85"/>
      <c r="BD479" s="84"/>
      <c r="BE479" s="83"/>
      <c r="BF479" s="85"/>
      <c r="BG479" s="84"/>
      <c r="BH479" s="83"/>
      <c r="BI479" s="85"/>
      <c r="BJ479" s="84"/>
      <c r="BK479" s="83"/>
      <c r="BL479" s="85"/>
      <c r="BM479" s="84"/>
      <c r="BN479" s="83"/>
      <c r="BO479" s="85"/>
      <c r="BP479" s="84"/>
      <c r="BQ479" s="83"/>
      <c r="BR479" s="85"/>
      <c r="BS479" s="84"/>
      <c r="BT479" s="83"/>
      <c r="BU479" s="85"/>
      <c r="BV479" s="84"/>
      <c r="BW479" s="83"/>
      <c r="BX479" s="85"/>
      <c r="BY479" s="84"/>
      <c r="BZ479" s="83"/>
      <c r="CA479" s="85"/>
      <c r="CB479" s="84"/>
      <c r="CC479" s="83"/>
      <c r="CD479" s="85"/>
      <c r="CE479" s="84"/>
      <c r="CF479" s="83"/>
      <c r="CG479" s="85"/>
      <c r="CH479" s="84"/>
      <c r="CI479" s="83"/>
      <c r="CJ479" s="85"/>
      <c r="CK479" s="84"/>
      <c r="CL479" s="83"/>
      <c r="CM479" s="85"/>
    </row>
    <row r="480" spans="2:91" ht="18" customHeight="1" outlineLevel="1">
      <c r="B480" s="36" t="s">
        <v>331</v>
      </c>
      <c r="C480" s="1">
        <v>1</v>
      </c>
      <c r="D480" s="1" t="s">
        <v>9</v>
      </c>
      <c r="E480" s="1" t="s">
        <v>13</v>
      </c>
      <c r="H480" s="22"/>
      <c r="J480" s="24">
        <f t="shared" ref="J480:J501" si="605">SUMIFS(J$13:J$404,$C$13:$C$404,$C480,$D$13:$D$404,$D480,$E$13:$E$404,$E480)</f>
        <v>0</v>
      </c>
      <c r="K480" s="22"/>
      <c r="M480" s="24">
        <f t="shared" ref="M480:M501" si="606">SUMIFS(M$13:M$404,$C$13:$C$404,$C480,$D$13:$D$404,$D480,$E$13:$E$404,$E480)</f>
        <v>0</v>
      </c>
      <c r="N480" s="22"/>
      <c r="P480" s="24">
        <f t="shared" ref="P480:P501" si="607">SUMIFS(P$13:P$404,$C$13:$C$404,$C480,$D$13:$D$404,$D480,$E$13:$E$404,$E480)</f>
        <v>0</v>
      </c>
      <c r="Q480" s="22"/>
      <c r="S480" s="24">
        <f t="shared" ref="S480:S501" si="608">SUMIFS(S$13:S$404,$C$13:$C$404,$C480,$D$13:$D$404,$D480,$E$13:$E$404,$E480)</f>
        <v>0</v>
      </c>
      <c r="T480" s="22"/>
      <c r="V480" s="24">
        <f t="shared" ref="V480:V501" si="609">SUMIFS(V$13:V$404,$C$13:$C$404,$C480,$D$13:$D$404,$D480,$E$13:$E$404,$E480)</f>
        <v>0</v>
      </c>
      <c r="W480" s="22"/>
      <c r="Y480" s="24">
        <f t="shared" ref="Y480:Y501" si="610">SUMIFS(Y$13:Y$404,$C$13:$C$404,$C480,$D$13:$D$404,$D480,$E$13:$E$404,$E480)</f>
        <v>0</v>
      </c>
      <c r="Z480" s="22"/>
      <c r="AB480" s="24">
        <f t="shared" ref="AB480:AB501" si="611">SUMIFS(AB$13:AB$404,$C$13:$C$404,$C480,$D$13:$D$404,$D480,$E$13:$E$404,$E480)</f>
        <v>0</v>
      </c>
      <c r="AC480" s="22"/>
      <c r="AE480" s="24">
        <f t="shared" ref="AE480:AE501" si="612">SUMIFS(AE$13:AE$404,$C$13:$C$404,$C480,$D$13:$D$404,$D480,$E$13:$E$404,$E480)</f>
        <v>0</v>
      </c>
      <c r="AF480" s="22"/>
      <c r="AH480" s="24">
        <f t="shared" ref="AH480:AH501" si="613">SUMIFS(AH$13:AH$404,$C$13:$C$404,$C480,$D$13:$D$404,$D480,$E$13:$E$404,$E480)</f>
        <v>0</v>
      </c>
      <c r="AI480" s="22"/>
      <c r="AK480" s="24">
        <f t="shared" ref="AK480:AK501" si="614">SUMIFS(AK$13:AK$404,$C$13:$C$404,$C480,$D$13:$D$404,$D480,$E$13:$E$404,$E480)</f>
        <v>0</v>
      </c>
      <c r="AL480" s="22"/>
      <c r="AN480" s="24">
        <f t="shared" ref="AN480:AN501" si="615">SUMIFS(AN$13:AN$404,$C$13:$C$404,$C480,$D$13:$D$404,$D480,$E$13:$E$404,$E480)</f>
        <v>0</v>
      </c>
      <c r="AO480" s="22"/>
      <c r="AQ480" s="24">
        <f t="shared" ref="AQ480:AQ501" si="616">SUMIFS(AQ$13:AQ$404,$C$13:$C$404,$C480,$D$13:$D$404,$D480,$E$13:$E$404,$E480)</f>
        <v>0</v>
      </c>
      <c r="AR480" s="22"/>
      <c r="AT480" s="24">
        <f t="shared" ref="AT480:AT501" si="617">SUMIFS(AT$13:AT$404,$C$13:$C$404,$C480,$D$13:$D$404,$D480,$E$13:$E$404,$E480)</f>
        <v>0</v>
      </c>
      <c r="AU480" s="22"/>
      <c r="AW480" s="24">
        <f t="shared" ref="AW480:AW501" si="618">SUMIFS(AW$13:AW$404,$C$13:$C$404,$C480,$D$13:$D$404,$D480,$E$13:$E$404,$E480)</f>
        <v>0</v>
      </c>
      <c r="AX480" s="22"/>
      <c r="AZ480" s="24">
        <f t="shared" ref="AZ480:AZ501" si="619">SUMIFS(AZ$13:AZ$404,$C$13:$C$404,$C480,$D$13:$D$404,$D480,$E$13:$E$404,$E480)</f>
        <v>0</v>
      </c>
      <c r="BA480" s="22"/>
      <c r="BC480" s="24">
        <f t="shared" ref="BC480:BC501" si="620">SUMIFS(BC$13:BC$404,$C$13:$C$404,$C480,$D$13:$D$404,$D480,$E$13:$E$404,$E480)</f>
        <v>0</v>
      </c>
      <c r="BD480" s="22"/>
      <c r="BF480" s="24">
        <f t="shared" ref="BF480:BF501" si="621">SUMIFS(BF$13:BF$404,$C$13:$C$404,$C480,$D$13:$D$404,$D480,$E$13:$E$404,$E480)</f>
        <v>0</v>
      </c>
      <c r="BG480" s="22"/>
      <c r="BI480" s="24">
        <f t="shared" ref="BI480:BI501" si="622">SUMIFS(BI$13:BI$404,$C$13:$C$404,$C480,$D$13:$D$404,$D480,$E$13:$E$404,$E480)</f>
        <v>0</v>
      </c>
      <c r="BJ480" s="22"/>
      <c r="BL480" s="24">
        <f t="shared" ref="BL480:BL501" si="623">SUMIFS(BL$13:BL$404,$C$13:$C$404,$C480,$D$13:$D$404,$D480,$E$13:$E$404,$E480)</f>
        <v>0</v>
      </c>
      <c r="BM480" s="22"/>
      <c r="BO480" s="24">
        <f t="shared" ref="BO480:BO501" si="624">SUMIFS(BO$13:BO$404,$C$13:$C$404,$C480,$D$13:$D$404,$D480,$E$13:$E$404,$E480)</f>
        <v>0</v>
      </c>
      <c r="BP480" s="22"/>
      <c r="BR480" s="24">
        <f t="shared" ref="BR480:BR501" si="625">SUMIFS(BR$13:BR$404,$C$13:$C$404,$C480,$D$13:$D$404,$D480,$E$13:$E$404,$E480)</f>
        <v>0</v>
      </c>
      <c r="BS480" s="22"/>
      <c r="BU480" s="24">
        <f t="shared" ref="BU480:BU501" si="626">SUMIFS(BU$13:BU$404,$C$13:$C$404,$C480,$D$13:$D$404,$D480,$E$13:$E$404,$E480)</f>
        <v>0</v>
      </c>
      <c r="BV480" s="22"/>
      <c r="BX480" s="24">
        <f t="shared" ref="BX480:BX501" si="627">SUMIFS(BX$13:BX$404,$C$13:$C$404,$C480,$D$13:$D$404,$D480,$E$13:$E$404,$E480)</f>
        <v>0</v>
      </c>
      <c r="BY480" s="22"/>
      <c r="CA480" s="24">
        <f t="shared" ref="CA480:CA501" si="628">SUMIFS(CA$13:CA$404,$C$13:$C$404,$C480,$D$13:$D$404,$D480,$E$13:$E$404,$E480)</f>
        <v>0</v>
      </c>
      <c r="CB480" s="22"/>
      <c r="CD480" s="24">
        <f t="shared" ref="CD480:CD501" si="629">SUMIFS(CD$13:CD$404,$C$13:$C$404,$C480,$D$13:$D$404,$D480,$E$13:$E$404,$E480)</f>
        <v>0</v>
      </c>
      <c r="CE480" s="22"/>
      <c r="CG480" s="24">
        <f t="shared" ref="CG480:CG501" si="630">SUMIFS(CG$13:CG$404,$C$13:$C$404,$C480,$D$13:$D$404,$D480,$E$13:$E$404,$E480)</f>
        <v>0</v>
      </c>
      <c r="CH480" s="22"/>
      <c r="CJ480" s="24">
        <f t="shared" ref="CJ480:CJ501" si="631">SUMIFS(CJ$13:CJ$404,$C$13:$C$404,$C480,$D$13:$D$404,$D480,$E$13:$E$404,$E480)</f>
        <v>0</v>
      </c>
      <c r="CK480" s="22"/>
      <c r="CM480" s="24">
        <f t="shared" ref="CM480:CM501" si="632">SUMIFS(CM$13:CM$404,$C$13:$C$404,$C480,$D$13:$D$404,$D480,$E$13:$E$404,$E480)</f>
        <v>0</v>
      </c>
    </row>
    <row r="481" spans="2:91" ht="18" customHeight="1" outlineLevel="1">
      <c r="B481" s="36" t="s">
        <v>57</v>
      </c>
      <c r="C481" s="1">
        <v>2</v>
      </c>
      <c r="D481" s="1" t="s">
        <v>9</v>
      </c>
      <c r="E481" s="1" t="s">
        <v>13</v>
      </c>
      <c r="H481" s="22"/>
      <c r="J481" s="24">
        <f t="shared" si="605"/>
        <v>1513.2076340322963</v>
      </c>
      <c r="K481" s="22"/>
      <c r="M481" s="24">
        <f t="shared" si="606"/>
        <v>1408.8735390658919</v>
      </c>
      <c r="N481" s="22"/>
      <c r="P481" s="24">
        <f t="shared" si="607"/>
        <v>1280.4164909099952</v>
      </c>
      <c r="Q481" s="22"/>
      <c r="S481" s="24">
        <f t="shared" si="608"/>
        <v>1100.1341140961445</v>
      </c>
      <c r="T481" s="22"/>
      <c r="V481" s="24">
        <f t="shared" si="609"/>
        <v>774.67985129377178</v>
      </c>
      <c r="W481" s="22"/>
      <c r="Y481" s="24">
        <f t="shared" si="610"/>
        <v>864.13826090396242</v>
      </c>
      <c r="Z481" s="22"/>
      <c r="AB481" s="24">
        <f t="shared" si="611"/>
        <v>896.8916999999999</v>
      </c>
      <c r="AC481" s="22"/>
      <c r="AE481" s="24">
        <f t="shared" si="612"/>
        <v>822.69749999999999</v>
      </c>
      <c r="AF481" s="22"/>
      <c r="AH481" s="24">
        <f t="shared" si="613"/>
        <v>662.89439999999991</v>
      </c>
      <c r="AI481" s="22"/>
      <c r="AK481" s="24">
        <f t="shared" si="614"/>
        <v>626.41349999999989</v>
      </c>
      <c r="AL481" s="22"/>
      <c r="AN481" s="24">
        <f t="shared" si="615"/>
        <v>727.61969999999997</v>
      </c>
      <c r="AO481" s="22"/>
      <c r="AQ481" s="24">
        <f t="shared" si="616"/>
        <v>543.50579999999991</v>
      </c>
      <c r="AR481" s="22"/>
      <c r="AT481" s="24">
        <f t="shared" si="617"/>
        <v>492.79250667417807</v>
      </c>
      <c r="AU481" s="22"/>
      <c r="AW481" s="24">
        <f t="shared" si="618"/>
        <v>2568.9553249353889</v>
      </c>
      <c r="AX481" s="22"/>
      <c r="AZ481" s="24">
        <f t="shared" si="619"/>
        <v>2570.4174930575778</v>
      </c>
      <c r="BA481" s="22"/>
      <c r="BC481" s="24">
        <f t="shared" si="620"/>
        <v>2353.0889300434574</v>
      </c>
      <c r="BD481" s="22"/>
      <c r="BF481" s="24">
        <f t="shared" si="621"/>
        <v>2270.8084417033942</v>
      </c>
      <c r="BG481" s="22"/>
      <c r="BI481" s="24">
        <f t="shared" si="622"/>
        <v>2177.5769893362049</v>
      </c>
      <c r="BJ481" s="22"/>
      <c r="BL481" s="24">
        <f t="shared" si="623"/>
        <v>2553.5308092987398</v>
      </c>
      <c r="BM481" s="22"/>
      <c r="BO481" s="24">
        <f t="shared" si="624"/>
        <v>2705.5359212079234</v>
      </c>
      <c r="BP481" s="22"/>
      <c r="BR481" s="24">
        <f t="shared" si="625"/>
        <v>2678.6611687393874</v>
      </c>
      <c r="BS481" s="22"/>
      <c r="BU481" s="24">
        <f t="shared" si="626"/>
        <v>2374.1470295671088</v>
      </c>
      <c r="BV481" s="22"/>
      <c r="BX481" s="24">
        <f t="shared" si="627"/>
        <v>2402.1466027732363</v>
      </c>
      <c r="BY481" s="22"/>
      <c r="CA481" s="24">
        <f t="shared" si="628"/>
        <v>2971.0154931266979</v>
      </c>
      <c r="CB481" s="22"/>
      <c r="CD481" s="24">
        <f t="shared" si="629"/>
        <v>2302.2188574115312</v>
      </c>
      <c r="CE481" s="22"/>
      <c r="CG481" s="24">
        <f t="shared" si="630"/>
        <v>1702.6411951967771</v>
      </c>
      <c r="CH481" s="22"/>
      <c r="CJ481" s="24">
        <f t="shared" si="631"/>
        <v>1981.6464997009521</v>
      </c>
      <c r="CK481" s="22"/>
      <c r="CM481" s="24">
        <f t="shared" si="632"/>
        <v>2212.4578696442059</v>
      </c>
    </row>
    <row r="482" spans="2:91" ht="18" customHeight="1" outlineLevel="1">
      <c r="B482" s="36" t="s">
        <v>100</v>
      </c>
      <c r="C482" s="1">
        <v>3</v>
      </c>
      <c r="D482" s="1" t="s">
        <v>9</v>
      </c>
      <c r="E482" s="1" t="s">
        <v>13</v>
      </c>
      <c r="H482" s="22"/>
      <c r="J482" s="24">
        <f t="shared" si="605"/>
        <v>578.64377438994745</v>
      </c>
      <c r="K482" s="22"/>
      <c r="M482" s="24">
        <f t="shared" si="606"/>
        <v>574.81511885017039</v>
      </c>
      <c r="N482" s="22"/>
      <c r="P482" s="24">
        <f t="shared" si="607"/>
        <v>560.74677071473604</v>
      </c>
      <c r="Q482" s="22"/>
      <c r="S482" s="24">
        <f t="shared" si="608"/>
        <v>532.77017783857718</v>
      </c>
      <c r="T482" s="22"/>
      <c r="V482" s="24">
        <f t="shared" si="609"/>
        <v>431.25467786410485</v>
      </c>
      <c r="W482" s="22"/>
      <c r="Y482" s="24">
        <f t="shared" si="610"/>
        <v>467.68422450155578</v>
      </c>
      <c r="Z482" s="22"/>
      <c r="AB482" s="24">
        <f t="shared" si="611"/>
        <v>485.39790330064079</v>
      </c>
      <c r="AC482" s="22"/>
      <c r="AE482" s="24">
        <f t="shared" si="612"/>
        <v>485.72587372926972</v>
      </c>
      <c r="AF482" s="22"/>
      <c r="AH482" s="24">
        <f t="shared" si="613"/>
        <v>425.30612939670004</v>
      </c>
      <c r="AI482" s="22"/>
      <c r="AK482" s="24">
        <f t="shared" si="614"/>
        <v>414.49362476488795</v>
      </c>
      <c r="AL482" s="22"/>
      <c r="AN482" s="24">
        <f t="shared" si="615"/>
        <v>519.96830366365123</v>
      </c>
      <c r="AO482" s="22"/>
      <c r="AQ482" s="24">
        <f t="shared" si="616"/>
        <v>408.86867469778838</v>
      </c>
      <c r="AR482" s="22"/>
      <c r="AT482" s="24">
        <f t="shared" si="617"/>
        <v>441.99186963665579</v>
      </c>
      <c r="AU482" s="22"/>
      <c r="AW482" s="24">
        <f t="shared" si="618"/>
        <v>978.97705840841502</v>
      </c>
      <c r="AX482" s="22"/>
      <c r="AZ482" s="24">
        <f t="shared" si="619"/>
        <v>1017.2673160151071</v>
      </c>
      <c r="BA482" s="22"/>
      <c r="BC482" s="24">
        <f t="shared" si="620"/>
        <v>1046.5554157547945</v>
      </c>
      <c r="BD482" s="22"/>
      <c r="BF482" s="24">
        <f t="shared" si="621"/>
        <v>1066.9999999999995</v>
      </c>
      <c r="BG482" s="22"/>
      <c r="BI482" s="24">
        <f t="shared" si="622"/>
        <v>1043.2444222365973</v>
      </c>
      <c r="BJ482" s="22"/>
      <c r="BL482" s="24">
        <f t="shared" si="623"/>
        <v>1164.4351858509783</v>
      </c>
      <c r="BM482" s="22"/>
      <c r="BO482" s="24">
        <f t="shared" si="624"/>
        <v>1243.1392088663988</v>
      </c>
      <c r="BP482" s="22"/>
      <c r="BR482" s="24">
        <f t="shared" si="625"/>
        <v>1346.1613858533228</v>
      </c>
      <c r="BS482" s="22"/>
      <c r="BU482" s="24">
        <f t="shared" si="626"/>
        <v>1255.1266076075106</v>
      </c>
      <c r="BV482" s="22"/>
      <c r="BX482" s="24">
        <f t="shared" si="627"/>
        <v>1242.6319078409451</v>
      </c>
      <c r="BY482" s="22"/>
      <c r="CA482" s="24">
        <f t="shared" si="628"/>
        <v>1639.5029087020762</v>
      </c>
      <c r="CB482" s="22"/>
      <c r="CD482" s="24">
        <f t="shared" si="629"/>
        <v>1335.2950471669076</v>
      </c>
      <c r="CE482" s="22"/>
      <c r="CG482" s="24">
        <f t="shared" si="630"/>
        <v>1080.0653679262691</v>
      </c>
      <c r="CH482" s="22"/>
      <c r="CJ482" s="24">
        <f t="shared" si="631"/>
        <v>1257.6698625607266</v>
      </c>
      <c r="CK482" s="22"/>
      <c r="CM482" s="24">
        <f t="shared" si="632"/>
        <v>1277.9663286778189</v>
      </c>
    </row>
    <row r="483" spans="2:91" ht="18" customHeight="1" outlineLevel="1">
      <c r="B483" s="36" t="s">
        <v>113</v>
      </c>
      <c r="C483" s="1">
        <v>4</v>
      </c>
      <c r="D483" s="1" t="s">
        <v>9</v>
      </c>
      <c r="E483" s="1" t="s">
        <v>13</v>
      </c>
      <c r="H483" s="22"/>
      <c r="J483" s="24">
        <f t="shared" si="605"/>
        <v>565.14761909039669</v>
      </c>
      <c r="K483" s="22"/>
      <c r="M483" s="24">
        <f t="shared" si="606"/>
        <v>1000.1759936576442</v>
      </c>
      <c r="N483" s="22"/>
      <c r="P483" s="24">
        <f t="shared" si="607"/>
        <v>591.94824671313097</v>
      </c>
      <c r="Q483" s="22"/>
      <c r="S483" s="24">
        <f t="shared" si="608"/>
        <v>395.22423966637376</v>
      </c>
      <c r="T483" s="22"/>
      <c r="V483" s="24">
        <f t="shared" si="609"/>
        <v>125.9753086419753</v>
      </c>
      <c r="W483" s="22"/>
      <c r="Y483" s="24">
        <f t="shared" si="610"/>
        <v>197.32142857142858</v>
      </c>
      <c r="Z483" s="22"/>
      <c r="AB483" s="24">
        <f t="shared" si="611"/>
        <v>133.50482315112541</v>
      </c>
      <c r="AC483" s="22"/>
      <c r="AE483" s="24">
        <f t="shared" si="612"/>
        <v>302.82608695652175</v>
      </c>
      <c r="AF483" s="22"/>
      <c r="AH483" s="24">
        <f t="shared" si="613"/>
        <v>259.32673267326732</v>
      </c>
      <c r="AI483" s="22"/>
      <c r="AK483" s="24">
        <f t="shared" si="614"/>
        <v>210.87719298245614</v>
      </c>
      <c r="AL483" s="22"/>
      <c r="AN483" s="24">
        <f t="shared" si="615"/>
        <v>153.8360655737705</v>
      </c>
      <c r="AO483" s="22"/>
      <c r="AQ483" s="24">
        <f t="shared" si="616"/>
        <v>135.68852459016392</v>
      </c>
      <c r="AR483" s="22"/>
      <c r="AT483" s="24">
        <f t="shared" si="617"/>
        <v>168.14981367985695</v>
      </c>
      <c r="AU483" s="22"/>
      <c r="AW483" s="24">
        <f t="shared" si="618"/>
        <v>376</v>
      </c>
      <c r="AX483" s="22"/>
      <c r="AZ483" s="24">
        <f t="shared" si="619"/>
        <v>943.69638820157888</v>
      </c>
      <c r="BA483" s="22"/>
      <c r="BC483" s="24">
        <f t="shared" si="620"/>
        <v>766.04718272849266</v>
      </c>
      <c r="BD483" s="22"/>
      <c r="BF483" s="24">
        <f t="shared" si="621"/>
        <v>564.91093752592849</v>
      </c>
      <c r="BG483" s="22"/>
      <c r="BI483" s="24">
        <f t="shared" si="622"/>
        <v>125.9753086419753</v>
      </c>
      <c r="BJ483" s="22"/>
      <c r="BL483" s="24">
        <f t="shared" si="623"/>
        <v>197.32142857142858</v>
      </c>
      <c r="BM483" s="22"/>
      <c r="BO483" s="24">
        <f t="shared" si="624"/>
        <v>133.50482315112541</v>
      </c>
      <c r="BP483" s="22"/>
      <c r="BR483" s="24">
        <f t="shared" si="625"/>
        <v>302.82608695652175</v>
      </c>
      <c r="BS483" s="22"/>
      <c r="BU483" s="24">
        <f t="shared" si="626"/>
        <v>259.32673267326732</v>
      </c>
      <c r="BV483" s="22"/>
      <c r="BX483" s="24">
        <f t="shared" si="627"/>
        <v>210.87719298245614</v>
      </c>
      <c r="BY483" s="22"/>
      <c r="CA483" s="24">
        <f t="shared" si="628"/>
        <v>153.8360655737705</v>
      </c>
      <c r="CB483" s="22"/>
      <c r="CD483" s="24">
        <f t="shared" si="629"/>
        <v>182.99489795918367</v>
      </c>
      <c r="CE483" s="22"/>
      <c r="CG483" s="24">
        <f t="shared" si="630"/>
        <v>0</v>
      </c>
      <c r="CH483" s="22"/>
      <c r="CJ483" s="24">
        <f t="shared" si="631"/>
        <v>0</v>
      </c>
      <c r="CK483" s="22"/>
      <c r="CM483" s="24">
        <f t="shared" si="632"/>
        <v>0</v>
      </c>
    </row>
    <row r="484" spans="2:91" ht="18" customHeight="1" outlineLevel="1">
      <c r="B484" s="36" t="s">
        <v>125</v>
      </c>
      <c r="C484" s="1">
        <v>5</v>
      </c>
      <c r="D484" s="1" t="s">
        <v>9</v>
      </c>
      <c r="E484" s="1" t="s">
        <v>13</v>
      </c>
      <c r="H484" s="22"/>
      <c r="J484" s="24">
        <f t="shared" si="605"/>
        <v>431.25</v>
      </c>
      <c r="K484" s="22"/>
      <c r="M484" s="24">
        <f t="shared" si="606"/>
        <v>441.25</v>
      </c>
      <c r="N484" s="22"/>
      <c r="P484" s="24">
        <f t="shared" si="607"/>
        <v>499.25</v>
      </c>
      <c r="Q484" s="22"/>
      <c r="S484" s="24">
        <f t="shared" si="608"/>
        <v>393.5</v>
      </c>
      <c r="T484" s="22"/>
      <c r="V484" s="24">
        <f t="shared" si="609"/>
        <v>465.5</v>
      </c>
      <c r="W484" s="22"/>
      <c r="Y484" s="24">
        <f t="shared" si="610"/>
        <v>367.5</v>
      </c>
      <c r="Z484" s="22"/>
      <c r="AB484" s="24">
        <f t="shared" si="611"/>
        <v>329.5</v>
      </c>
      <c r="AC484" s="22"/>
      <c r="AE484" s="24">
        <f t="shared" si="612"/>
        <v>340.75</v>
      </c>
      <c r="AF484" s="22"/>
      <c r="AH484" s="24">
        <f t="shared" si="613"/>
        <v>290.25</v>
      </c>
      <c r="AI484" s="22"/>
      <c r="AK484" s="24">
        <f t="shared" si="614"/>
        <v>252.5</v>
      </c>
      <c r="AL484" s="22"/>
      <c r="AN484" s="24">
        <f t="shared" si="615"/>
        <v>134</v>
      </c>
      <c r="AO484" s="22"/>
      <c r="AQ484" s="24">
        <f t="shared" si="616"/>
        <v>58.25</v>
      </c>
      <c r="AR484" s="22"/>
      <c r="AT484" s="24">
        <f t="shared" si="617"/>
        <v>57.641871737509319</v>
      </c>
      <c r="AU484" s="22"/>
      <c r="AW484" s="24">
        <f t="shared" si="618"/>
        <v>882.25124999999991</v>
      </c>
      <c r="AX484" s="22"/>
      <c r="AZ484" s="24">
        <f t="shared" si="619"/>
        <v>902.70924999999988</v>
      </c>
      <c r="BA484" s="22"/>
      <c r="BC484" s="24">
        <f t="shared" si="620"/>
        <v>1021.36565</v>
      </c>
      <c r="BD484" s="22"/>
      <c r="BF484" s="24">
        <f t="shared" si="621"/>
        <v>805.02229999999986</v>
      </c>
      <c r="BG484" s="22"/>
      <c r="BI484" s="24">
        <f t="shared" si="622"/>
        <v>952.31989999999996</v>
      </c>
      <c r="BJ484" s="22"/>
      <c r="BL484" s="24">
        <f t="shared" si="623"/>
        <v>737.33582999999999</v>
      </c>
      <c r="BM484" s="22"/>
      <c r="BO484" s="24">
        <f t="shared" si="624"/>
        <v>666.84368159999997</v>
      </c>
      <c r="BP484" s="22"/>
      <c r="BR484" s="24">
        <f t="shared" si="625"/>
        <v>695.55716419999999</v>
      </c>
      <c r="BS484" s="22"/>
      <c r="BU484" s="24">
        <f t="shared" si="626"/>
        <v>597.53837159999989</v>
      </c>
      <c r="BV484" s="22"/>
      <c r="BX484" s="24">
        <f t="shared" si="627"/>
        <v>524.22817799999996</v>
      </c>
      <c r="BY484" s="22"/>
      <c r="CA484" s="24">
        <f t="shared" si="628"/>
        <v>280.54239999999999</v>
      </c>
      <c r="CB484" s="22"/>
      <c r="CD484" s="24">
        <f t="shared" si="629"/>
        <v>121.95219999999999</v>
      </c>
      <c r="CE484" s="22"/>
      <c r="CG484" s="24">
        <f t="shared" si="630"/>
        <v>203.60259999999997</v>
      </c>
      <c r="CH484" s="22"/>
      <c r="CJ484" s="24">
        <f t="shared" si="631"/>
        <v>216.11399999999998</v>
      </c>
      <c r="CK484" s="22"/>
      <c r="CM484" s="24">
        <f t="shared" si="632"/>
        <v>229.17709437963947</v>
      </c>
    </row>
    <row r="485" spans="2:91" ht="18" customHeight="1" outlineLevel="1">
      <c r="B485" s="36" t="s">
        <v>152</v>
      </c>
      <c r="C485" s="1">
        <v>6</v>
      </c>
      <c r="D485" s="1" t="s">
        <v>9</v>
      </c>
      <c r="E485" s="1" t="s">
        <v>13</v>
      </c>
      <c r="H485" s="22"/>
      <c r="J485" s="24">
        <f t="shared" si="605"/>
        <v>4.5187799999999996</v>
      </c>
      <c r="K485" s="22"/>
      <c r="M485" s="24">
        <f t="shared" si="606"/>
        <v>12.426644999999999</v>
      </c>
      <c r="N485" s="22"/>
      <c r="P485" s="24">
        <f t="shared" si="607"/>
        <v>12.050079999999999</v>
      </c>
      <c r="Q485" s="22"/>
      <c r="S485" s="24">
        <f t="shared" si="608"/>
        <v>19.581379999999999</v>
      </c>
      <c r="T485" s="22"/>
      <c r="V485" s="24">
        <f t="shared" si="609"/>
        <v>15.439164999999999</v>
      </c>
      <c r="W485" s="22"/>
      <c r="Y485" s="24">
        <f t="shared" si="610"/>
        <v>9.4141250000000003</v>
      </c>
      <c r="Z485" s="22"/>
      <c r="AB485" s="24">
        <f t="shared" si="611"/>
        <v>7.1547349999999996</v>
      </c>
      <c r="AC485" s="22"/>
      <c r="AE485" s="24">
        <f t="shared" si="612"/>
        <v>59.49727</v>
      </c>
      <c r="AF485" s="22"/>
      <c r="AH485" s="24">
        <f t="shared" si="613"/>
        <v>4.5187799999999996</v>
      </c>
      <c r="AI485" s="22"/>
      <c r="AK485" s="24">
        <f t="shared" si="614"/>
        <v>6.401605</v>
      </c>
      <c r="AL485" s="22"/>
      <c r="AN485" s="24">
        <f t="shared" si="615"/>
        <v>1.5062599999999999</v>
      </c>
      <c r="AO485" s="22"/>
      <c r="AQ485" s="24">
        <f t="shared" si="616"/>
        <v>0</v>
      </c>
      <c r="AR485" s="22"/>
      <c r="AT485" s="24">
        <f t="shared" si="617"/>
        <v>0</v>
      </c>
      <c r="AU485" s="22"/>
      <c r="AW485" s="24">
        <f t="shared" si="618"/>
        <v>4.5187799999999996</v>
      </c>
      <c r="AX485" s="22"/>
      <c r="AZ485" s="24">
        <f t="shared" si="619"/>
        <v>12.426644999999999</v>
      </c>
      <c r="BA485" s="22"/>
      <c r="BC485" s="24">
        <f t="shared" si="620"/>
        <v>12.050079999999999</v>
      </c>
      <c r="BD485" s="22"/>
      <c r="BF485" s="24">
        <f t="shared" si="621"/>
        <v>19.581379999999999</v>
      </c>
      <c r="BG485" s="22"/>
      <c r="BI485" s="24">
        <f t="shared" si="622"/>
        <v>15.439164999999999</v>
      </c>
      <c r="BJ485" s="22"/>
      <c r="BL485" s="24">
        <f t="shared" si="623"/>
        <v>9.4141250000000003</v>
      </c>
      <c r="BM485" s="22"/>
      <c r="BO485" s="24">
        <f t="shared" si="624"/>
        <v>7.1547349999999996</v>
      </c>
      <c r="BP485" s="22"/>
      <c r="BR485" s="24">
        <f t="shared" si="625"/>
        <v>59.49727</v>
      </c>
      <c r="BS485" s="22"/>
      <c r="BU485" s="24">
        <f t="shared" si="626"/>
        <v>4.5187799999999996</v>
      </c>
      <c r="BV485" s="22"/>
      <c r="BX485" s="24">
        <f t="shared" si="627"/>
        <v>6.401605</v>
      </c>
      <c r="BY485" s="22"/>
      <c r="CA485" s="24">
        <f t="shared" si="628"/>
        <v>1.5062599999999999</v>
      </c>
      <c r="CB485" s="22"/>
      <c r="CD485" s="24">
        <f t="shared" si="629"/>
        <v>0</v>
      </c>
      <c r="CE485" s="22"/>
      <c r="CG485" s="24">
        <f t="shared" si="630"/>
        <v>0</v>
      </c>
      <c r="CH485" s="22"/>
      <c r="CJ485" s="24">
        <f t="shared" si="631"/>
        <v>0</v>
      </c>
      <c r="CK485" s="22"/>
      <c r="CM485" s="24">
        <f t="shared" si="632"/>
        <v>0</v>
      </c>
    </row>
    <row r="486" spans="2:91" ht="18" customHeight="1" outlineLevel="1">
      <c r="B486" s="36" t="s">
        <v>164</v>
      </c>
      <c r="C486" s="1">
        <v>7</v>
      </c>
      <c r="D486" s="1" t="s">
        <v>9</v>
      </c>
      <c r="E486" s="1" t="s">
        <v>13</v>
      </c>
      <c r="H486" s="22"/>
      <c r="J486" s="24">
        <f t="shared" si="605"/>
        <v>47327.069792249102</v>
      </c>
      <c r="K486" s="22"/>
      <c r="M486" s="24">
        <f t="shared" si="606"/>
        <v>43245.20895977012</v>
      </c>
      <c r="N486" s="22"/>
      <c r="P486" s="24">
        <f t="shared" si="607"/>
        <v>41215.443871954187</v>
      </c>
      <c r="Q486" s="22"/>
      <c r="S486" s="24">
        <f t="shared" si="608"/>
        <v>42278.062980997944</v>
      </c>
      <c r="T486" s="22"/>
      <c r="V486" s="24">
        <f t="shared" si="609"/>
        <v>46483.418213668723</v>
      </c>
      <c r="W486" s="22"/>
      <c r="Y486" s="24">
        <f t="shared" si="610"/>
        <v>50085.22534192531</v>
      </c>
      <c r="Z486" s="22"/>
      <c r="AB486" s="24">
        <f t="shared" si="611"/>
        <v>53609.15277812042</v>
      </c>
      <c r="AC486" s="22"/>
      <c r="AE486" s="24">
        <f t="shared" si="612"/>
        <v>53625.256609705386</v>
      </c>
      <c r="AF486" s="22"/>
      <c r="AH486" s="24">
        <f t="shared" si="613"/>
        <v>53262.892694313217</v>
      </c>
      <c r="AI486" s="22"/>
      <c r="AK486" s="24">
        <f t="shared" si="614"/>
        <v>39542.621151828847</v>
      </c>
      <c r="AL486" s="22"/>
      <c r="AN486" s="24">
        <f t="shared" si="615"/>
        <v>37163.467636341971</v>
      </c>
      <c r="AO486" s="22"/>
      <c r="AQ486" s="24">
        <f t="shared" si="616"/>
        <v>33440.115506173432</v>
      </c>
      <c r="AR486" s="22"/>
      <c r="AT486" s="24">
        <f t="shared" si="617"/>
        <v>38612.648505771976</v>
      </c>
      <c r="AU486" s="22"/>
      <c r="AW486" s="24">
        <f t="shared" si="618"/>
        <v>47328.740796850179</v>
      </c>
      <c r="AX486" s="22"/>
      <c r="AZ486" s="24">
        <f t="shared" si="619"/>
        <v>43244.891185182525</v>
      </c>
      <c r="BA486" s="22"/>
      <c r="BC486" s="24">
        <f t="shared" si="620"/>
        <v>41453.751091147788</v>
      </c>
      <c r="BD486" s="22"/>
      <c r="BF486" s="24">
        <f t="shared" si="621"/>
        <v>42478.306969453974</v>
      </c>
      <c r="BG486" s="22"/>
      <c r="BI486" s="24">
        <f t="shared" si="622"/>
        <v>46601.668306634929</v>
      </c>
      <c r="BJ486" s="22"/>
      <c r="BL486" s="24">
        <f t="shared" si="623"/>
        <v>51123.822125821549</v>
      </c>
      <c r="BM486" s="22"/>
      <c r="BO486" s="24">
        <f t="shared" si="624"/>
        <v>55360.733061311133</v>
      </c>
      <c r="BP486" s="22"/>
      <c r="BR486" s="24">
        <f t="shared" si="625"/>
        <v>55191.482399033273</v>
      </c>
      <c r="BS486" s="22"/>
      <c r="BU486" s="24">
        <f t="shared" si="626"/>
        <v>55264.462688131644</v>
      </c>
      <c r="BV486" s="22"/>
      <c r="BX486" s="24">
        <f t="shared" si="627"/>
        <v>38876.649197177925</v>
      </c>
      <c r="BY486" s="22"/>
      <c r="CA486" s="24">
        <f t="shared" si="628"/>
        <v>42408.800249346983</v>
      </c>
      <c r="CB486" s="22"/>
      <c r="CD486" s="24">
        <f t="shared" si="629"/>
        <v>39147.442626561853</v>
      </c>
      <c r="CE486" s="22"/>
      <c r="CG486" s="24">
        <f t="shared" si="630"/>
        <v>42964.429875301699</v>
      </c>
      <c r="CH486" s="22"/>
      <c r="CJ486" s="24">
        <f t="shared" si="631"/>
        <v>43598.390896436715</v>
      </c>
      <c r="CK486" s="22"/>
      <c r="CM486" s="24">
        <f t="shared" si="632"/>
        <v>40266.623870735508</v>
      </c>
    </row>
    <row r="487" spans="2:91" ht="18" customHeight="1" outlineLevel="1">
      <c r="B487" s="36" t="s">
        <v>343</v>
      </c>
      <c r="C487" s="1">
        <v>8</v>
      </c>
      <c r="D487" s="1" t="s">
        <v>9</v>
      </c>
      <c r="E487" s="1" t="s">
        <v>13</v>
      </c>
      <c r="H487" s="22"/>
      <c r="J487" s="24">
        <f t="shared" si="605"/>
        <v>14387.850699999999</v>
      </c>
      <c r="K487" s="22"/>
      <c r="M487" s="24">
        <f t="shared" si="606"/>
        <v>12946.317703999997</v>
      </c>
      <c r="N487" s="22"/>
      <c r="P487" s="24">
        <f t="shared" si="607"/>
        <v>12725.720783999997</v>
      </c>
      <c r="Q487" s="22"/>
      <c r="S487" s="24">
        <f t="shared" si="608"/>
        <v>12390.038902</v>
      </c>
      <c r="T487" s="22"/>
      <c r="V487" s="24">
        <f t="shared" si="609"/>
        <v>13299.054898</v>
      </c>
      <c r="W487" s="22"/>
      <c r="Y487" s="24">
        <f t="shared" si="610"/>
        <v>14306.256535999997</v>
      </c>
      <c r="Z487" s="22"/>
      <c r="AB487" s="24">
        <f t="shared" si="611"/>
        <v>15142.137599999996</v>
      </c>
      <c r="AC487" s="22"/>
      <c r="AE487" s="24">
        <f t="shared" si="612"/>
        <v>15881.103512000002</v>
      </c>
      <c r="AF487" s="22"/>
      <c r="AH487" s="24">
        <f t="shared" si="613"/>
        <v>16903.878775999998</v>
      </c>
      <c r="AI487" s="22"/>
      <c r="AK487" s="24">
        <f t="shared" si="614"/>
        <v>14184.052691277673</v>
      </c>
      <c r="AL487" s="22"/>
      <c r="AN487" s="24">
        <f t="shared" si="615"/>
        <v>15866.710109</v>
      </c>
      <c r="AO487" s="22"/>
      <c r="AQ487" s="24">
        <f t="shared" si="616"/>
        <v>14464.756181000001</v>
      </c>
      <c r="AR487" s="22"/>
      <c r="AT487" s="24">
        <f t="shared" si="617"/>
        <v>15882.823288872078</v>
      </c>
      <c r="AU487" s="22"/>
      <c r="AW487" s="24">
        <f t="shared" si="618"/>
        <v>14381.453611999999</v>
      </c>
      <c r="AX487" s="22"/>
      <c r="AZ487" s="24">
        <f t="shared" si="619"/>
        <v>12940.870138</v>
      </c>
      <c r="BA487" s="22"/>
      <c r="BC487" s="24">
        <f t="shared" si="620"/>
        <v>12723.572759999999</v>
      </c>
      <c r="BD487" s="22"/>
      <c r="BF487" s="24">
        <f t="shared" si="621"/>
        <v>12389.473338</v>
      </c>
      <c r="BG487" s="22"/>
      <c r="BI487" s="24">
        <f t="shared" si="622"/>
        <v>13300.527087999999</v>
      </c>
      <c r="BJ487" s="22"/>
      <c r="BL487" s="24">
        <f t="shared" si="623"/>
        <v>14307.803388</v>
      </c>
      <c r="BM487" s="22"/>
      <c r="BO487" s="24">
        <f t="shared" si="624"/>
        <v>15146.252319999998</v>
      </c>
      <c r="BP487" s="22"/>
      <c r="BR487" s="24">
        <f t="shared" si="625"/>
        <v>15874.210497</v>
      </c>
      <c r="BS487" s="22"/>
      <c r="BU487" s="24">
        <f t="shared" si="626"/>
        <v>16940.965495999997</v>
      </c>
      <c r="BV487" s="22"/>
      <c r="BX487" s="24">
        <f t="shared" si="627"/>
        <v>14243.059579587592</v>
      </c>
      <c r="BY487" s="22"/>
      <c r="CA487" s="24">
        <f t="shared" si="628"/>
        <v>16026.262753000001</v>
      </c>
      <c r="CB487" s="22"/>
      <c r="CD487" s="24">
        <f t="shared" si="629"/>
        <v>14667.508369000001</v>
      </c>
      <c r="CE487" s="22"/>
      <c r="CG487" s="24">
        <f t="shared" si="630"/>
        <v>17210.041626418002</v>
      </c>
      <c r="CH487" s="22"/>
      <c r="CJ487" s="24">
        <f t="shared" si="631"/>
        <v>18816.329787557697</v>
      </c>
      <c r="CK487" s="22"/>
      <c r="CM487" s="24">
        <f t="shared" si="632"/>
        <v>18702.924872919102</v>
      </c>
    </row>
    <row r="488" spans="2:91" ht="18" customHeight="1" outlineLevel="1">
      <c r="B488" s="36" t="s">
        <v>201</v>
      </c>
      <c r="C488" s="1">
        <v>9</v>
      </c>
      <c r="D488" s="1" t="s">
        <v>9</v>
      </c>
      <c r="E488" s="1" t="s">
        <v>13</v>
      </c>
      <c r="H488" s="22"/>
      <c r="J488" s="24">
        <f t="shared" si="605"/>
        <v>0</v>
      </c>
      <c r="K488" s="22"/>
      <c r="M488" s="24">
        <f t="shared" si="606"/>
        <v>0</v>
      </c>
      <c r="N488" s="22"/>
      <c r="P488" s="24">
        <f t="shared" si="607"/>
        <v>0</v>
      </c>
      <c r="Q488" s="22"/>
      <c r="S488" s="24">
        <f t="shared" si="608"/>
        <v>0</v>
      </c>
      <c r="T488" s="22"/>
      <c r="V488" s="24">
        <f t="shared" si="609"/>
        <v>0</v>
      </c>
      <c r="W488" s="22"/>
      <c r="Y488" s="24">
        <f t="shared" si="610"/>
        <v>0</v>
      </c>
      <c r="Z488" s="22"/>
      <c r="AB488" s="24">
        <f t="shared" si="611"/>
        <v>0</v>
      </c>
      <c r="AC488" s="22"/>
      <c r="AE488" s="24">
        <f t="shared" si="612"/>
        <v>0</v>
      </c>
      <c r="AF488" s="22"/>
      <c r="AH488" s="24">
        <f t="shared" si="613"/>
        <v>0</v>
      </c>
      <c r="AI488" s="22"/>
      <c r="AK488" s="24">
        <f t="shared" si="614"/>
        <v>0</v>
      </c>
      <c r="AL488" s="22"/>
      <c r="AN488" s="24">
        <f t="shared" si="615"/>
        <v>0</v>
      </c>
      <c r="AO488" s="22"/>
      <c r="AQ488" s="24">
        <f t="shared" si="616"/>
        <v>0</v>
      </c>
      <c r="AR488" s="22"/>
      <c r="AT488" s="24">
        <f t="shared" si="617"/>
        <v>0</v>
      </c>
      <c r="AU488" s="22"/>
      <c r="AW488" s="24">
        <f t="shared" si="618"/>
        <v>0</v>
      </c>
      <c r="AX488" s="22"/>
      <c r="AZ488" s="24">
        <f t="shared" si="619"/>
        <v>0</v>
      </c>
      <c r="BA488" s="22"/>
      <c r="BC488" s="24">
        <f t="shared" si="620"/>
        <v>0</v>
      </c>
      <c r="BD488" s="22"/>
      <c r="BF488" s="24">
        <f t="shared" si="621"/>
        <v>0</v>
      </c>
      <c r="BG488" s="22"/>
      <c r="BI488" s="24">
        <f t="shared" si="622"/>
        <v>0</v>
      </c>
      <c r="BJ488" s="22"/>
      <c r="BL488" s="24">
        <f t="shared" si="623"/>
        <v>0</v>
      </c>
      <c r="BM488" s="22"/>
      <c r="BO488" s="24">
        <f t="shared" si="624"/>
        <v>0</v>
      </c>
      <c r="BP488" s="22"/>
      <c r="BR488" s="24">
        <f t="shared" si="625"/>
        <v>0</v>
      </c>
      <c r="BS488" s="22"/>
      <c r="BU488" s="24">
        <f t="shared" si="626"/>
        <v>0</v>
      </c>
      <c r="BV488" s="22"/>
      <c r="BX488" s="24">
        <f t="shared" si="627"/>
        <v>0</v>
      </c>
      <c r="BY488" s="22"/>
      <c r="CA488" s="24">
        <f t="shared" si="628"/>
        <v>0</v>
      </c>
      <c r="CB488" s="22"/>
      <c r="CD488" s="24">
        <f t="shared" si="629"/>
        <v>0</v>
      </c>
      <c r="CE488" s="22"/>
      <c r="CG488" s="24">
        <f t="shared" si="630"/>
        <v>0</v>
      </c>
      <c r="CH488" s="22"/>
      <c r="CJ488" s="24">
        <f t="shared" si="631"/>
        <v>0</v>
      </c>
      <c r="CK488" s="22"/>
      <c r="CM488" s="24">
        <f t="shared" si="632"/>
        <v>0</v>
      </c>
    </row>
    <row r="489" spans="2:91" ht="18" customHeight="1" outlineLevel="1">
      <c r="B489" s="36" t="s">
        <v>211</v>
      </c>
      <c r="C489" s="1">
        <v>10</v>
      </c>
      <c r="D489" s="1" t="s">
        <v>9</v>
      </c>
      <c r="E489" s="1" t="s">
        <v>13</v>
      </c>
      <c r="H489" s="22"/>
      <c r="J489" s="24">
        <f t="shared" si="605"/>
        <v>0</v>
      </c>
      <c r="K489" s="22"/>
      <c r="M489" s="24">
        <f t="shared" si="606"/>
        <v>0</v>
      </c>
      <c r="N489" s="22"/>
      <c r="P489" s="24">
        <f t="shared" si="607"/>
        <v>0</v>
      </c>
      <c r="Q489" s="22"/>
      <c r="S489" s="24">
        <f t="shared" si="608"/>
        <v>0</v>
      </c>
      <c r="T489" s="22"/>
      <c r="V489" s="24">
        <f t="shared" si="609"/>
        <v>0</v>
      </c>
      <c r="W489" s="22"/>
      <c r="Y489" s="24">
        <f t="shared" si="610"/>
        <v>0</v>
      </c>
      <c r="Z489" s="22"/>
      <c r="AB489" s="24">
        <f t="shared" si="611"/>
        <v>0</v>
      </c>
      <c r="AC489" s="22"/>
      <c r="AE489" s="24">
        <f t="shared" si="612"/>
        <v>0</v>
      </c>
      <c r="AF489" s="22"/>
      <c r="AH489" s="24">
        <f t="shared" si="613"/>
        <v>0</v>
      </c>
      <c r="AI489" s="22"/>
      <c r="AK489" s="24">
        <f t="shared" si="614"/>
        <v>0</v>
      </c>
      <c r="AL489" s="22"/>
      <c r="AN489" s="24">
        <f t="shared" si="615"/>
        <v>0</v>
      </c>
      <c r="AO489" s="22"/>
      <c r="AQ489" s="24">
        <f t="shared" si="616"/>
        <v>0</v>
      </c>
      <c r="AR489" s="22"/>
      <c r="AT489" s="24">
        <f t="shared" si="617"/>
        <v>0</v>
      </c>
      <c r="AU489" s="22"/>
      <c r="AW489" s="24">
        <f t="shared" si="618"/>
        <v>0</v>
      </c>
      <c r="AX489" s="22"/>
      <c r="AZ489" s="24">
        <f t="shared" si="619"/>
        <v>0</v>
      </c>
      <c r="BA489" s="22"/>
      <c r="BC489" s="24">
        <f t="shared" si="620"/>
        <v>0</v>
      </c>
      <c r="BD489" s="22"/>
      <c r="BF489" s="24">
        <f t="shared" si="621"/>
        <v>0</v>
      </c>
      <c r="BG489" s="22"/>
      <c r="BI489" s="24">
        <f t="shared" si="622"/>
        <v>0</v>
      </c>
      <c r="BJ489" s="22"/>
      <c r="BL489" s="24">
        <f t="shared" si="623"/>
        <v>0</v>
      </c>
      <c r="BM489" s="22"/>
      <c r="BO489" s="24">
        <f t="shared" si="624"/>
        <v>0</v>
      </c>
      <c r="BP489" s="22"/>
      <c r="BR489" s="24">
        <f t="shared" si="625"/>
        <v>0</v>
      </c>
      <c r="BS489" s="22"/>
      <c r="BU489" s="24">
        <f t="shared" si="626"/>
        <v>0</v>
      </c>
      <c r="BV489" s="22"/>
      <c r="BX489" s="24">
        <f t="shared" si="627"/>
        <v>0</v>
      </c>
      <c r="BY489" s="22"/>
      <c r="CA489" s="24">
        <f t="shared" si="628"/>
        <v>0</v>
      </c>
      <c r="CB489" s="22"/>
      <c r="CD489" s="24">
        <f t="shared" si="629"/>
        <v>0</v>
      </c>
      <c r="CE489" s="22"/>
      <c r="CG489" s="24">
        <f t="shared" si="630"/>
        <v>0</v>
      </c>
      <c r="CH489" s="22"/>
      <c r="CJ489" s="24">
        <f t="shared" si="631"/>
        <v>0</v>
      </c>
      <c r="CK489" s="22"/>
      <c r="CM489" s="24">
        <f t="shared" si="632"/>
        <v>0</v>
      </c>
    </row>
    <row r="490" spans="2:91" ht="18" customHeight="1" outlineLevel="1">
      <c r="B490" s="36" t="s">
        <v>344</v>
      </c>
      <c r="C490" s="1">
        <v>11</v>
      </c>
      <c r="D490" s="1" t="s">
        <v>9</v>
      </c>
      <c r="E490" s="1" t="s">
        <v>13</v>
      </c>
      <c r="H490" s="22"/>
      <c r="J490" s="24">
        <f t="shared" si="605"/>
        <v>0</v>
      </c>
      <c r="K490" s="22"/>
      <c r="M490" s="24">
        <f t="shared" si="606"/>
        <v>0</v>
      </c>
      <c r="N490" s="22"/>
      <c r="P490" s="24">
        <f t="shared" si="607"/>
        <v>0</v>
      </c>
      <c r="Q490" s="22"/>
      <c r="S490" s="24">
        <f t="shared" si="608"/>
        <v>0</v>
      </c>
      <c r="T490" s="22"/>
      <c r="V490" s="24">
        <f t="shared" si="609"/>
        <v>0</v>
      </c>
      <c r="W490" s="22"/>
      <c r="Y490" s="24">
        <f t="shared" si="610"/>
        <v>0</v>
      </c>
      <c r="Z490" s="22"/>
      <c r="AB490" s="24">
        <f t="shared" si="611"/>
        <v>0</v>
      </c>
      <c r="AC490" s="22"/>
      <c r="AE490" s="24">
        <f t="shared" si="612"/>
        <v>0</v>
      </c>
      <c r="AF490" s="22"/>
      <c r="AH490" s="24">
        <f t="shared" si="613"/>
        <v>0</v>
      </c>
      <c r="AI490" s="22"/>
      <c r="AK490" s="24">
        <f t="shared" si="614"/>
        <v>0</v>
      </c>
      <c r="AL490" s="22"/>
      <c r="AN490" s="24">
        <f t="shared" si="615"/>
        <v>0</v>
      </c>
      <c r="AO490" s="22"/>
      <c r="AQ490" s="24">
        <f t="shared" si="616"/>
        <v>0</v>
      </c>
      <c r="AR490" s="22"/>
      <c r="AT490" s="24">
        <f t="shared" si="617"/>
        <v>0</v>
      </c>
      <c r="AU490" s="22"/>
      <c r="AW490" s="24">
        <f t="shared" si="618"/>
        <v>0</v>
      </c>
      <c r="AX490" s="22"/>
      <c r="AZ490" s="24">
        <f t="shared" si="619"/>
        <v>0</v>
      </c>
      <c r="BA490" s="22"/>
      <c r="BC490" s="24">
        <f t="shared" si="620"/>
        <v>0</v>
      </c>
      <c r="BD490" s="22"/>
      <c r="BF490" s="24">
        <f t="shared" si="621"/>
        <v>0</v>
      </c>
      <c r="BG490" s="22"/>
      <c r="BI490" s="24">
        <f t="shared" si="622"/>
        <v>0</v>
      </c>
      <c r="BJ490" s="22"/>
      <c r="BL490" s="24">
        <f t="shared" si="623"/>
        <v>0</v>
      </c>
      <c r="BM490" s="22"/>
      <c r="BO490" s="24">
        <f t="shared" si="624"/>
        <v>0</v>
      </c>
      <c r="BP490" s="22"/>
      <c r="BR490" s="24">
        <f t="shared" si="625"/>
        <v>0</v>
      </c>
      <c r="BS490" s="22"/>
      <c r="BU490" s="24">
        <f t="shared" si="626"/>
        <v>0</v>
      </c>
      <c r="BV490" s="22"/>
      <c r="BX490" s="24">
        <f t="shared" si="627"/>
        <v>0</v>
      </c>
      <c r="BY490" s="22"/>
      <c r="CA490" s="24">
        <f t="shared" si="628"/>
        <v>0</v>
      </c>
      <c r="CB490" s="22"/>
      <c r="CD490" s="24">
        <f t="shared" si="629"/>
        <v>0</v>
      </c>
      <c r="CE490" s="22"/>
      <c r="CG490" s="24">
        <f t="shared" si="630"/>
        <v>0</v>
      </c>
      <c r="CH490" s="22"/>
      <c r="CJ490" s="24">
        <f t="shared" si="631"/>
        <v>0</v>
      </c>
      <c r="CK490" s="22"/>
      <c r="CM490" s="24">
        <f t="shared" si="632"/>
        <v>0</v>
      </c>
    </row>
    <row r="491" spans="2:91" ht="18" customHeight="1" outlineLevel="1">
      <c r="B491" s="36" t="s">
        <v>16</v>
      </c>
      <c r="C491" s="1">
        <v>12</v>
      </c>
      <c r="D491" s="1" t="s">
        <v>9</v>
      </c>
      <c r="E491" s="1" t="s">
        <v>13</v>
      </c>
      <c r="H491" s="22"/>
      <c r="J491" s="24">
        <f t="shared" si="605"/>
        <v>3828.281425273718</v>
      </c>
      <c r="K491" s="22"/>
      <c r="M491" s="24">
        <f t="shared" si="606"/>
        <v>3007.2440208316771</v>
      </c>
      <c r="N491" s="22"/>
      <c r="P491" s="24">
        <f t="shared" si="607"/>
        <v>2882.4030545431551</v>
      </c>
      <c r="Q491" s="22"/>
      <c r="S491" s="24">
        <f t="shared" si="608"/>
        <v>2224.7478103921749</v>
      </c>
      <c r="T491" s="22"/>
      <c r="V491" s="24">
        <f t="shared" si="609"/>
        <v>2656.1249028130183</v>
      </c>
      <c r="W491" s="22"/>
      <c r="Y491" s="24">
        <f t="shared" si="610"/>
        <v>4166.8651910000008</v>
      </c>
      <c r="Z491" s="22"/>
      <c r="AB491" s="24">
        <f t="shared" si="611"/>
        <v>3706.9496785500251</v>
      </c>
      <c r="AC491" s="22"/>
      <c r="AE491" s="24">
        <f t="shared" si="612"/>
        <v>3764.8790835722393</v>
      </c>
      <c r="AF491" s="22"/>
      <c r="AH491" s="24">
        <f t="shared" si="613"/>
        <v>4743.2475028321351</v>
      </c>
      <c r="AI491" s="22"/>
      <c r="AK491" s="24">
        <f t="shared" si="614"/>
        <v>3237.876153240486</v>
      </c>
      <c r="AL491" s="22"/>
      <c r="AN491" s="24">
        <f t="shared" si="615"/>
        <v>2583.217982761078</v>
      </c>
      <c r="AO491" s="22"/>
      <c r="AQ491" s="24">
        <f t="shared" si="616"/>
        <v>3132.9345333284919</v>
      </c>
      <c r="AR491" s="22"/>
      <c r="AT491" s="24">
        <f t="shared" si="617"/>
        <v>3551.9511133061342</v>
      </c>
      <c r="AU491" s="22"/>
      <c r="AW491" s="24">
        <f t="shared" si="618"/>
        <v>3828</v>
      </c>
      <c r="AX491" s="22"/>
      <c r="AZ491" s="24">
        <f t="shared" si="619"/>
        <v>2785.0260208316822</v>
      </c>
      <c r="BA491" s="22"/>
      <c r="BC491" s="24">
        <f t="shared" si="620"/>
        <v>2872.9610545431597</v>
      </c>
      <c r="BD491" s="22"/>
      <c r="BF491" s="24">
        <f t="shared" si="621"/>
        <v>2599.8668103921755</v>
      </c>
      <c r="BG491" s="22"/>
      <c r="BI491" s="24">
        <f t="shared" si="622"/>
        <v>2791.4909028130182</v>
      </c>
      <c r="BJ491" s="22"/>
      <c r="BL491" s="24">
        <f t="shared" si="623"/>
        <v>3629.1391910000007</v>
      </c>
      <c r="BM491" s="22"/>
      <c r="BO491" s="24">
        <f t="shared" si="624"/>
        <v>3529.3889672207079</v>
      </c>
      <c r="BP491" s="22"/>
      <c r="BR491" s="24">
        <f t="shared" si="625"/>
        <v>3140.0140835722395</v>
      </c>
      <c r="BS491" s="22"/>
      <c r="BU491" s="24">
        <f t="shared" si="626"/>
        <v>3999.7905028321352</v>
      </c>
      <c r="BV491" s="22"/>
      <c r="BX491" s="24">
        <f t="shared" si="627"/>
        <v>2965.1378610000002</v>
      </c>
      <c r="BY491" s="22"/>
      <c r="CA491" s="24">
        <f t="shared" si="628"/>
        <v>3855.1358219999993</v>
      </c>
      <c r="CB491" s="22"/>
      <c r="CD491" s="24">
        <f t="shared" si="629"/>
        <v>4157.9080590000012</v>
      </c>
      <c r="CE491" s="22"/>
      <c r="CG491" s="24">
        <f t="shared" si="630"/>
        <v>4562.2167511494954</v>
      </c>
      <c r="CH491" s="22"/>
      <c r="CJ491" s="24">
        <f t="shared" si="631"/>
        <v>4795.8071575728027</v>
      </c>
      <c r="CK491" s="22"/>
      <c r="CM491" s="24">
        <f t="shared" si="632"/>
        <v>5044.585212929409</v>
      </c>
    </row>
    <row r="492" spans="2:91" ht="18" customHeight="1" outlineLevel="1">
      <c r="B492" s="36" t="s">
        <v>220</v>
      </c>
      <c r="C492" s="1">
        <v>13</v>
      </c>
      <c r="D492" s="1" t="s">
        <v>9</v>
      </c>
      <c r="E492" s="1" t="s">
        <v>13</v>
      </c>
      <c r="H492" s="22"/>
      <c r="J492" s="24">
        <f t="shared" si="605"/>
        <v>0</v>
      </c>
      <c r="K492" s="22"/>
      <c r="M492" s="24">
        <f t="shared" si="606"/>
        <v>0</v>
      </c>
      <c r="N492" s="22"/>
      <c r="P492" s="24">
        <f t="shared" si="607"/>
        <v>0</v>
      </c>
      <c r="Q492" s="22"/>
      <c r="S492" s="24">
        <f t="shared" si="608"/>
        <v>0</v>
      </c>
      <c r="T492" s="22"/>
      <c r="V492" s="24">
        <f t="shared" si="609"/>
        <v>0</v>
      </c>
      <c r="W492" s="22"/>
      <c r="Y492" s="24">
        <f t="shared" si="610"/>
        <v>0</v>
      </c>
      <c r="Z492" s="22"/>
      <c r="AB492" s="24">
        <f t="shared" si="611"/>
        <v>0</v>
      </c>
      <c r="AC492" s="22"/>
      <c r="AE492" s="24">
        <f t="shared" si="612"/>
        <v>0</v>
      </c>
      <c r="AF492" s="22"/>
      <c r="AH492" s="24">
        <f t="shared" si="613"/>
        <v>0</v>
      </c>
      <c r="AI492" s="22"/>
      <c r="AK492" s="24">
        <f t="shared" si="614"/>
        <v>0</v>
      </c>
      <c r="AL492" s="22"/>
      <c r="AN492" s="24">
        <f t="shared" si="615"/>
        <v>0</v>
      </c>
      <c r="AO492" s="22"/>
      <c r="AQ492" s="24">
        <f t="shared" si="616"/>
        <v>0</v>
      </c>
      <c r="AR492" s="22"/>
      <c r="AT492" s="24">
        <f t="shared" si="617"/>
        <v>0</v>
      </c>
      <c r="AU492" s="22"/>
      <c r="AW492" s="24">
        <f t="shared" si="618"/>
        <v>0</v>
      </c>
      <c r="AX492" s="22"/>
      <c r="AZ492" s="24">
        <f t="shared" si="619"/>
        <v>0</v>
      </c>
      <c r="BA492" s="22"/>
      <c r="BC492" s="24">
        <f t="shared" si="620"/>
        <v>0</v>
      </c>
      <c r="BD492" s="22"/>
      <c r="BF492" s="24">
        <f t="shared" si="621"/>
        <v>0</v>
      </c>
      <c r="BG492" s="22"/>
      <c r="BI492" s="24">
        <f t="shared" si="622"/>
        <v>0</v>
      </c>
      <c r="BJ492" s="22"/>
      <c r="BL492" s="24">
        <f t="shared" si="623"/>
        <v>0</v>
      </c>
      <c r="BM492" s="22"/>
      <c r="BO492" s="24">
        <f t="shared" si="624"/>
        <v>0</v>
      </c>
      <c r="BP492" s="22"/>
      <c r="BR492" s="24">
        <f t="shared" si="625"/>
        <v>0</v>
      </c>
      <c r="BS492" s="22"/>
      <c r="BU492" s="24">
        <f t="shared" si="626"/>
        <v>0</v>
      </c>
      <c r="BV492" s="22"/>
      <c r="BX492" s="24">
        <f t="shared" si="627"/>
        <v>0</v>
      </c>
      <c r="BY492" s="22"/>
      <c r="CA492" s="24">
        <f t="shared" si="628"/>
        <v>0</v>
      </c>
      <c r="CB492" s="22"/>
      <c r="CD492" s="24">
        <f t="shared" si="629"/>
        <v>0</v>
      </c>
      <c r="CE492" s="22"/>
      <c r="CG492" s="24">
        <f t="shared" si="630"/>
        <v>0</v>
      </c>
      <c r="CH492" s="22"/>
      <c r="CJ492" s="24">
        <f t="shared" si="631"/>
        <v>0</v>
      </c>
      <c r="CK492" s="22"/>
      <c r="CM492" s="24">
        <f t="shared" si="632"/>
        <v>0</v>
      </c>
    </row>
    <row r="493" spans="2:91" ht="18" customHeight="1" outlineLevel="1">
      <c r="B493" s="36" t="s">
        <v>225</v>
      </c>
      <c r="C493" s="1">
        <v>14</v>
      </c>
      <c r="D493" s="1" t="s">
        <v>9</v>
      </c>
      <c r="E493" s="1" t="s">
        <v>13</v>
      </c>
      <c r="H493" s="22"/>
      <c r="J493" s="24">
        <f t="shared" si="605"/>
        <v>0</v>
      </c>
      <c r="K493" s="22"/>
      <c r="M493" s="24">
        <f t="shared" si="606"/>
        <v>0</v>
      </c>
      <c r="N493" s="22"/>
      <c r="P493" s="24">
        <f t="shared" si="607"/>
        <v>0</v>
      </c>
      <c r="Q493" s="22"/>
      <c r="S493" s="24">
        <f t="shared" si="608"/>
        <v>0</v>
      </c>
      <c r="T493" s="22"/>
      <c r="V493" s="24">
        <f t="shared" si="609"/>
        <v>0</v>
      </c>
      <c r="W493" s="22"/>
      <c r="Y493" s="24">
        <f t="shared" si="610"/>
        <v>0</v>
      </c>
      <c r="Z493" s="22"/>
      <c r="AB493" s="24">
        <f t="shared" si="611"/>
        <v>0</v>
      </c>
      <c r="AC493" s="22"/>
      <c r="AE493" s="24">
        <f t="shared" si="612"/>
        <v>0</v>
      </c>
      <c r="AF493" s="22"/>
      <c r="AH493" s="24">
        <f t="shared" si="613"/>
        <v>0</v>
      </c>
      <c r="AI493" s="22"/>
      <c r="AK493" s="24">
        <f t="shared" si="614"/>
        <v>0</v>
      </c>
      <c r="AL493" s="22"/>
      <c r="AN493" s="24">
        <f t="shared" si="615"/>
        <v>0</v>
      </c>
      <c r="AO493" s="22"/>
      <c r="AQ493" s="24">
        <f t="shared" si="616"/>
        <v>0</v>
      </c>
      <c r="AR493" s="22"/>
      <c r="AT493" s="24">
        <f t="shared" si="617"/>
        <v>0</v>
      </c>
      <c r="AU493" s="22"/>
      <c r="AW493" s="24">
        <f t="shared" si="618"/>
        <v>0</v>
      </c>
      <c r="AX493" s="22"/>
      <c r="AZ493" s="24">
        <f t="shared" si="619"/>
        <v>0</v>
      </c>
      <c r="BA493" s="22"/>
      <c r="BC493" s="24">
        <f t="shared" si="620"/>
        <v>0</v>
      </c>
      <c r="BD493" s="22"/>
      <c r="BF493" s="24">
        <f t="shared" si="621"/>
        <v>0</v>
      </c>
      <c r="BG493" s="22"/>
      <c r="BI493" s="24">
        <f t="shared" si="622"/>
        <v>0</v>
      </c>
      <c r="BJ493" s="22"/>
      <c r="BL493" s="24">
        <f t="shared" si="623"/>
        <v>0</v>
      </c>
      <c r="BM493" s="22"/>
      <c r="BO493" s="24">
        <f t="shared" si="624"/>
        <v>0</v>
      </c>
      <c r="BP493" s="22"/>
      <c r="BR493" s="24">
        <f t="shared" si="625"/>
        <v>0</v>
      </c>
      <c r="BS493" s="22"/>
      <c r="BU493" s="24">
        <f t="shared" si="626"/>
        <v>0</v>
      </c>
      <c r="BV493" s="22"/>
      <c r="BX493" s="24">
        <f t="shared" si="627"/>
        <v>0</v>
      </c>
      <c r="BY493" s="22"/>
      <c r="CA493" s="24">
        <f t="shared" si="628"/>
        <v>0</v>
      </c>
      <c r="CB493" s="22"/>
      <c r="CD493" s="24">
        <f t="shared" si="629"/>
        <v>0</v>
      </c>
      <c r="CE493" s="22"/>
      <c r="CG493" s="24">
        <f t="shared" si="630"/>
        <v>0</v>
      </c>
      <c r="CH493" s="22"/>
      <c r="CJ493" s="24">
        <f t="shared" si="631"/>
        <v>0</v>
      </c>
      <c r="CK493" s="22"/>
      <c r="CM493" s="24">
        <f t="shared" si="632"/>
        <v>0</v>
      </c>
    </row>
    <row r="494" spans="2:91" ht="18" customHeight="1" outlineLevel="1">
      <c r="B494" s="36" t="s">
        <v>248</v>
      </c>
      <c r="C494" s="1">
        <v>15</v>
      </c>
      <c r="D494" s="1" t="s">
        <v>9</v>
      </c>
      <c r="E494" s="1" t="s">
        <v>13</v>
      </c>
      <c r="H494" s="22"/>
      <c r="J494" s="24">
        <f t="shared" si="605"/>
        <v>0</v>
      </c>
      <c r="K494" s="22"/>
      <c r="M494" s="24">
        <f t="shared" si="606"/>
        <v>0</v>
      </c>
      <c r="N494" s="22"/>
      <c r="P494" s="24">
        <f t="shared" si="607"/>
        <v>0</v>
      </c>
      <c r="Q494" s="22"/>
      <c r="S494" s="24">
        <f t="shared" si="608"/>
        <v>0</v>
      </c>
      <c r="T494" s="22"/>
      <c r="V494" s="24">
        <f t="shared" si="609"/>
        <v>0</v>
      </c>
      <c r="W494" s="22"/>
      <c r="Y494" s="24">
        <f t="shared" si="610"/>
        <v>0</v>
      </c>
      <c r="Z494" s="22"/>
      <c r="AB494" s="24">
        <f t="shared" si="611"/>
        <v>0</v>
      </c>
      <c r="AC494" s="22"/>
      <c r="AE494" s="24">
        <f t="shared" si="612"/>
        <v>0</v>
      </c>
      <c r="AF494" s="22"/>
      <c r="AH494" s="24">
        <f t="shared" si="613"/>
        <v>0</v>
      </c>
      <c r="AI494" s="22"/>
      <c r="AK494" s="24">
        <f t="shared" si="614"/>
        <v>0</v>
      </c>
      <c r="AL494" s="22"/>
      <c r="AN494" s="24">
        <f t="shared" si="615"/>
        <v>0</v>
      </c>
      <c r="AO494" s="22"/>
      <c r="AQ494" s="24">
        <f t="shared" si="616"/>
        <v>0</v>
      </c>
      <c r="AR494" s="22"/>
      <c r="AT494" s="24">
        <f t="shared" si="617"/>
        <v>0</v>
      </c>
      <c r="AU494" s="22"/>
      <c r="AW494" s="24">
        <f t="shared" si="618"/>
        <v>0</v>
      </c>
      <c r="AX494" s="22"/>
      <c r="AZ494" s="24">
        <f t="shared" si="619"/>
        <v>0</v>
      </c>
      <c r="BA494" s="22"/>
      <c r="BC494" s="24">
        <f t="shared" si="620"/>
        <v>0</v>
      </c>
      <c r="BD494" s="22"/>
      <c r="BF494" s="24">
        <f t="shared" si="621"/>
        <v>0</v>
      </c>
      <c r="BG494" s="22"/>
      <c r="BI494" s="24">
        <f t="shared" si="622"/>
        <v>0</v>
      </c>
      <c r="BJ494" s="22"/>
      <c r="BL494" s="24">
        <f t="shared" si="623"/>
        <v>0</v>
      </c>
      <c r="BM494" s="22"/>
      <c r="BO494" s="24">
        <f t="shared" si="624"/>
        <v>0</v>
      </c>
      <c r="BP494" s="22"/>
      <c r="BR494" s="24">
        <f t="shared" si="625"/>
        <v>0</v>
      </c>
      <c r="BS494" s="22"/>
      <c r="BU494" s="24">
        <f t="shared" si="626"/>
        <v>0</v>
      </c>
      <c r="BV494" s="22"/>
      <c r="BX494" s="24">
        <f t="shared" si="627"/>
        <v>0</v>
      </c>
      <c r="BY494" s="22"/>
      <c r="CA494" s="24">
        <f t="shared" si="628"/>
        <v>0</v>
      </c>
      <c r="CB494" s="22"/>
      <c r="CD494" s="24">
        <f t="shared" si="629"/>
        <v>0</v>
      </c>
      <c r="CE494" s="22"/>
      <c r="CG494" s="24">
        <f t="shared" si="630"/>
        <v>0</v>
      </c>
      <c r="CH494" s="22"/>
      <c r="CJ494" s="24">
        <f t="shared" si="631"/>
        <v>0</v>
      </c>
      <c r="CK494" s="22"/>
      <c r="CM494" s="24">
        <f t="shared" si="632"/>
        <v>0</v>
      </c>
    </row>
    <row r="495" spans="2:91" ht="18" customHeight="1" outlineLevel="1">
      <c r="B495" s="36" t="s">
        <v>272</v>
      </c>
      <c r="C495" s="1">
        <v>16</v>
      </c>
      <c r="D495" s="1" t="s">
        <v>9</v>
      </c>
      <c r="E495" s="1" t="s">
        <v>13</v>
      </c>
      <c r="H495" s="22"/>
      <c r="J495" s="24">
        <f t="shared" si="605"/>
        <v>0</v>
      </c>
      <c r="K495" s="22"/>
      <c r="M495" s="24">
        <f t="shared" si="606"/>
        <v>0</v>
      </c>
      <c r="N495" s="22"/>
      <c r="P495" s="24">
        <f t="shared" si="607"/>
        <v>0</v>
      </c>
      <c r="Q495" s="22"/>
      <c r="S495" s="24">
        <f t="shared" si="608"/>
        <v>0</v>
      </c>
      <c r="T495" s="22"/>
      <c r="V495" s="24">
        <f t="shared" si="609"/>
        <v>0</v>
      </c>
      <c r="W495" s="22"/>
      <c r="Y495" s="24">
        <f t="shared" si="610"/>
        <v>0</v>
      </c>
      <c r="Z495" s="22"/>
      <c r="AB495" s="24">
        <f t="shared" si="611"/>
        <v>0</v>
      </c>
      <c r="AC495" s="22"/>
      <c r="AE495" s="24">
        <f t="shared" si="612"/>
        <v>0</v>
      </c>
      <c r="AF495" s="22"/>
      <c r="AH495" s="24">
        <f t="shared" si="613"/>
        <v>0</v>
      </c>
      <c r="AI495" s="22"/>
      <c r="AK495" s="24">
        <f t="shared" si="614"/>
        <v>0</v>
      </c>
      <c r="AL495" s="22"/>
      <c r="AN495" s="24">
        <f t="shared" si="615"/>
        <v>0</v>
      </c>
      <c r="AO495" s="22"/>
      <c r="AQ495" s="24">
        <f t="shared" si="616"/>
        <v>0</v>
      </c>
      <c r="AR495" s="22"/>
      <c r="AT495" s="24">
        <f t="shared" si="617"/>
        <v>0</v>
      </c>
      <c r="AU495" s="22"/>
      <c r="AW495" s="24">
        <f t="shared" si="618"/>
        <v>0</v>
      </c>
      <c r="AX495" s="22"/>
      <c r="AZ495" s="24">
        <f t="shared" si="619"/>
        <v>0</v>
      </c>
      <c r="BA495" s="22"/>
      <c r="BC495" s="24">
        <f t="shared" si="620"/>
        <v>0</v>
      </c>
      <c r="BD495" s="22"/>
      <c r="BF495" s="24">
        <f t="shared" si="621"/>
        <v>0</v>
      </c>
      <c r="BG495" s="22"/>
      <c r="BI495" s="24">
        <f t="shared" si="622"/>
        <v>0</v>
      </c>
      <c r="BJ495" s="22"/>
      <c r="BL495" s="24">
        <f t="shared" si="623"/>
        <v>0</v>
      </c>
      <c r="BM495" s="22"/>
      <c r="BO495" s="24">
        <f t="shared" si="624"/>
        <v>0</v>
      </c>
      <c r="BP495" s="22"/>
      <c r="BR495" s="24">
        <f t="shared" si="625"/>
        <v>0</v>
      </c>
      <c r="BS495" s="22"/>
      <c r="BU495" s="24">
        <f t="shared" si="626"/>
        <v>0</v>
      </c>
      <c r="BV495" s="22"/>
      <c r="BX495" s="24">
        <f t="shared" si="627"/>
        <v>0</v>
      </c>
      <c r="BY495" s="22"/>
      <c r="CA495" s="24">
        <f t="shared" si="628"/>
        <v>0</v>
      </c>
      <c r="CB495" s="22"/>
      <c r="CD495" s="24">
        <f t="shared" si="629"/>
        <v>0</v>
      </c>
      <c r="CE495" s="22"/>
      <c r="CG495" s="24">
        <f t="shared" si="630"/>
        <v>0</v>
      </c>
      <c r="CH495" s="22"/>
      <c r="CJ495" s="24">
        <f t="shared" si="631"/>
        <v>0</v>
      </c>
      <c r="CK495" s="22"/>
      <c r="CM495" s="24">
        <f t="shared" si="632"/>
        <v>0</v>
      </c>
    </row>
    <row r="496" spans="2:91" ht="18" customHeight="1" outlineLevel="1">
      <c r="B496" s="36" t="s">
        <v>280</v>
      </c>
      <c r="C496" s="1">
        <v>17</v>
      </c>
      <c r="D496" s="1" t="s">
        <v>9</v>
      </c>
      <c r="E496" s="1" t="s">
        <v>13</v>
      </c>
      <c r="H496" s="22"/>
      <c r="J496" s="24">
        <f t="shared" si="605"/>
        <v>1827.4787326829266</v>
      </c>
      <c r="K496" s="22"/>
      <c r="M496" s="24">
        <f t="shared" si="606"/>
        <v>889.07141463414632</v>
      </c>
      <c r="N496" s="22"/>
      <c r="P496" s="24">
        <f t="shared" si="607"/>
        <v>967.99939560975622</v>
      </c>
      <c r="Q496" s="22"/>
      <c r="S496" s="24">
        <f t="shared" si="608"/>
        <v>333.62611024390242</v>
      </c>
      <c r="T496" s="22"/>
      <c r="V496" s="24">
        <f t="shared" si="609"/>
        <v>430.28939878048777</v>
      </c>
      <c r="W496" s="22"/>
      <c r="Y496" s="24">
        <f t="shared" si="610"/>
        <v>946.77779609756112</v>
      </c>
      <c r="Z496" s="22"/>
      <c r="AB496" s="24">
        <f t="shared" si="611"/>
        <v>637.48899195121953</v>
      </c>
      <c r="AC496" s="22"/>
      <c r="AE496" s="24">
        <f t="shared" si="612"/>
        <v>295.0825407317073</v>
      </c>
      <c r="AF496" s="22"/>
      <c r="AH496" s="24">
        <f t="shared" si="613"/>
        <v>91.526029756097557</v>
      </c>
      <c r="AI496" s="22"/>
      <c r="AK496" s="24">
        <f t="shared" si="614"/>
        <v>74.262219999999985</v>
      </c>
      <c r="AL496" s="22"/>
      <c r="AN496" s="24">
        <f t="shared" si="615"/>
        <v>392.26185500000003</v>
      </c>
      <c r="AO496" s="22"/>
      <c r="AQ496" s="24">
        <f t="shared" si="616"/>
        <v>29.6158</v>
      </c>
      <c r="AR496" s="22"/>
      <c r="AT496" s="24">
        <f t="shared" si="617"/>
        <v>15.631719999999998</v>
      </c>
      <c r="AU496" s="22"/>
      <c r="AW496" s="24">
        <f t="shared" si="618"/>
        <v>1848.9939600000002</v>
      </c>
      <c r="AX496" s="22"/>
      <c r="AZ496" s="24">
        <f t="shared" si="619"/>
        <v>864.62488666666661</v>
      </c>
      <c r="BA496" s="22"/>
      <c r="BC496" s="24">
        <f t="shared" si="620"/>
        <v>941.74108666666666</v>
      </c>
      <c r="BD496" s="22"/>
      <c r="BF496" s="24">
        <f t="shared" si="621"/>
        <v>315.20387333333332</v>
      </c>
      <c r="BG496" s="22"/>
      <c r="BI496" s="24">
        <f t="shared" si="622"/>
        <v>417.22410714285718</v>
      </c>
      <c r="BJ496" s="22"/>
      <c r="BL496" s="24">
        <f t="shared" si="623"/>
        <v>880.41322047619042</v>
      </c>
      <c r="BM496" s="22"/>
      <c r="BO496" s="24">
        <f t="shared" si="624"/>
        <v>658.06659628571424</v>
      </c>
      <c r="BP496" s="22"/>
      <c r="BR496" s="24">
        <f t="shared" si="625"/>
        <v>259.22155285714285</v>
      </c>
      <c r="BS496" s="22"/>
      <c r="BU496" s="24">
        <f t="shared" si="626"/>
        <v>81.378196190476189</v>
      </c>
      <c r="BV496" s="22"/>
      <c r="BX496" s="24">
        <f t="shared" si="627"/>
        <v>77.196298399999989</v>
      </c>
      <c r="BY496" s="22"/>
      <c r="CA496" s="24">
        <f t="shared" si="628"/>
        <v>450.65625589285713</v>
      </c>
      <c r="CB496" s="22"/>
      <c r="CD496" s="24">
        <f t="shared" si="629"/>
        <v>46.155012333333332</v>
      </c>
      <c r="CE496" s="22"/>
      <c r="CG496" s="24">
        <f t="shared" si="630"/>
        <v>32.434699333333334</v>
      </c>
      <c r="CH496" s="22"/>
      <c r="CJ496" s="24">
        <f t="shared" si="631"/>
        <v>25.241915000000002</v>
      </c>
      <c r="CK496" s="22"/>
      <c r="CM496" s="24">
        <f t="shared" si="632"/>
        <v>25.241915000000002</v>
      </c>
    </row>
    <row r="497" spans="1:91" ht="18" customHeight="1" outlineLevel="1">
      <c r="B497" s="36" t="s">
        <v>289</v>
      </c>
      <c r="C497" s="1">
        <v>18</v>
      </c>
      <c r="D497" s="1" t="s">
        <v>9</v>
      </c>
      <c r="E497" s="1" t="s">
        <v>13</v>
      </c>
      <c r="H497" s="22"/>
      <c r="J497" s="24">
        <f t="shared" si="605"/>
        <v>496</v>
      </c>
      <c r="K497" s="22"/>
      <c r="M497" s="24">
        <f t="shared" si="606"/>
        <v>980</v>
      </c>
      <c r="N497" s="22"/>
      <c r="P497" s="24">
        <f t="shared" si="607"/>
        <v>663.83</v>
      </c>
      <c r="Q497" s="22"/>
      <c r="S497" s="24">
        <f t="shared" si="608"/>
        <v>660.52</v>
      </c>
      <c r="T497" s="22"/>
      <c r="V497" s="24">
        <f t="shared" si="609"/>
        <v>559.12</v>
      </c>
      <c r="W497" s="22"/>
      <c r="Y497" s="24">
        <f t="shared" si="610"/>
        <v>684.64</v>
      </c>
      <c r="Z497" s="22"/>
      <c r="AB497" s="24">
        <f t="shared" si="611"/>
        <v>711.19999999999993</v>
      </c>
      <c r="AC497" s="22"/>
      <c r="AE497" s="24">
        <f t="shared" si="612"/>
        <v>886.06999999999994</v>
      </c>
      <c r="AF497" s="22"/>
      <c r="AH497" s="24">
        <f t="shared" si="613"/>
        <v>728.58999999999992</v>
      </c>
      <c r="AI497" s="22"/>
      <c r="AK497" s="24">
        <f t="shared" si="614"/>
        <v>571.54</v>
      </c>
      <c r="AL497" s="22"/>
      <c r="AN497" s="24">
        <f t="shared" si="615"/>
        <v>607.72</v>
      </c>
      <c r="AO497" s="22"/>
      <c r="AQ497" s="24">
        <f t="shared" si="616"/>
        <v>660.99</v>
      </c>
      <c r="AR497" s="22"/>
      <c r="AT497" s="24">
        <f t="shared" si="617"/>
        <v>703.52729999999997</v>
      </c>
      <c r="AU497" s="22"/>
      <c r="AW497" s="24">
        <f t="shared" si="618"/>
        <v>400</v>
      </c>
      <c r="AX497" s="22"/>
      <c r="AZ497" s="24">
        <f t="shared" si="619"/>
        <v>680</v>
      </c>
      <c r="BA497" s="22"/>
      <c r="BC497" s="24">
        <f t="shared" si="620"/>
        <v>490.83</v>
      </c>
      <c r="BD497" s="22"/>
      <c r="BF497" s="24">
        <f t="shared" si="621"/>
        <v>510.52</v>
      </c>
      <c r="BG497" s="22"/>
      <c r="BI497" s="24">
        <f t="shared" si="622"/>
        <v>497.12</v>
      </c>
      <c r="BJ497" s="22"/>
      <c r="BL497" s="24">
        <f t="shared" si="623"/>
        <v>611.64</v>
      </c>
      <c r="BM497" s="22"/>
      <c r="BO497" s="24">
        <f t="shared" si="624"/>
        <v>470.4</v>
      </c>
      <c r="BP497" s="22"/>
      <c r="BR497" s="24">
        <f t="shared" si="625"/>
        <v>671.27</v>
      </c>
      <c r="BS497" s="22"/>
      <c r="BU497" s="24">
        <f t="shared" si="626"/>
        <v>570.79</v>
      </c>
      <c r="BV497" s="22"/>
      <c r="BX497" s="24">
        <f t="shared" si="627"/>
        <v>509.54</v>
      </c>
      <c r="BY497" s="22"/>
      <c r="CA497" s="24">
        <f t="shared" si="628"/>
        <v>484.62</v>
      </c>
      <c r="CB497" s="22"/>
      <c r="CD497" s="24">
        <f t="shared" si="629"/>
        <v>384.89</v>
      </c>
      <c r="CE497" s="22"/>
      <c r="CG497" s="24">
        <f t="shared" si="630"/>
        <v>337.8</v>
      </c>
      <c r="CH497" s="22"/>
      <c r="CJ497" s="24">
        <f t="shared" si="631"/>
        <v>340.45279999999997</v>
      </c>
      <c r="CK497" s="22"/>
      <c r="CM497" s="24">
        <f t="shared" si="632"/>
        <v>341.6253249536</v>
      </c>
    </row>
    <row r="498" spans="1:91" ht="18" customHeight="1" outlineLevel="1">
      <c r="B498" s="36" t="s">
        <v>296</v>
      </c>
      <c r="C498" s="1">
        <v>19</v>
      </c>
      <c r="D498" s="1" t="s">
        <v>9</v>
      </c>
      <c r="E498" s="1" t="s">
        <v>13</v>
      </c>
      <c r="H498" s="22"/>
      <c r="J498" s="24">
        <f t="shared" si="605"/>
        <v>117.57786536826647</v>
      </c>
      <c r="K498" s="22"/>
      <c r="M498" s="24">
        <f t="shared" si="606"/>
        <v>115.91026224041232</v>
      </c>
      <c r="N498" s="22"/>
      <c r="P498" s="24">
        <f t="shared" si="607"/>
        <v>152.78514973533464</v>
      </c>
      <c r="Q498" s="22"/>
      <c r="S498" s="24">
        <f t="shared" si="608"/>
        <v>121.90099662301293</v>
      </c>
      <c r="T498" s="22"/>
      <c r="V498" s="24">
        <f t="shared" si="609"/>
        <v>84.504454854413524</v>
      </c>
      <c r="W498" s="22"/>
      <c r="Y498" s="24">
        <f t="shared" si="610"/>
        <v>65.45868513423774</v>
      </c>
      <c r="Z498" s="22"/>
      <c r="AB498" s="24">
        <f t="shared" si="611"/>
        <v>60.868840156758104</v>
      </c>
      <c r="AC498" s="22"/>
      <c r="AE498" s="24">
        <f t="shared" si="612"/>
        <v>119.86899563318777</v>
      </c>
      <c r="AF498" s="22"/>
      <c r="AH498" s="24">
        <f t="shared" si="613"/>
        <v>116.44205091685954</v>
      </c>
      <c r="AI498" s="22"/>
      <c r="AK498" s="24">
        <f t="shared" si="614"/>
        <v>34.494336239915249</v>
      </c>
      <c r="AL498" s="22"/>
      <c r="AN498" s="24">
        <f t="shared" si="615"/>
        <v>35.059155924421681</v>
      </c>
      <c r="AO498" s="22"/>
      <c r="AQ498" s="24">
        <f t="shared" si="616"/>
        <v>41.488843052690797</v>
      </c>
      <c r="AR498" s="22"/>
      <c r="AT498" s="24">
        <f t="shared" si="617"/>
        <v>41.488843052690797</v>
      </c>
      <c r="AU498" s="22"/>
      <c r="AW498" s="24">
        <f t="shared" si="618"/>
        <v>117.57786536826647</v>
      </c>
      <c r="AX498" s="22"/>
      <c r="AZ498" s="24">
        <f t="shared" si="619"/>
        <v>115.91026224041232</v>
      </c>
      <c r="BA498" s="22"/>
      <c r="BC498" s="24">
        <f t="shared" si="620"/>
        <v>152.78514973533464</v>
      </c>
      <c r="BD498" s="22"/>
      <c r="BF498" s="24">
        <f t="shared" si="621"/>
        <v>121.90099662301293</v>
      </c>
      <c r="BG498" s="22"/>
      <c r="BI498" s="24">
        <f t="shared" si="622"/>
        <v>84.504454854413524</v>
      </c>
      <c r="BJ498" s="22"/>
      <c r="BL498" s="24">
        <f t="shared" si="623"/>
        <v>65.45868513423774</v>
      </c>
      <c r="BM498" s="22"/>
      <c r="BO498" s="24">
        <f t="shared" si="624"/>
        <v>60.868840156758104</v>
      </c>
      <c r="BP498" s="22"/>
      <c r="BR498" s="24">
        <f t="shared" si="625"/>
        <v>119.86899563318777</v>
      </c>
      <c r="BS498" s="22"/>
      <c r="BU498" s="24">
        <f t="shared" si="626"/>
        <v>116.44205091685954</v>
      </c>
      <c r="BV498" s="22"/>
      <c r="BX498" s="24">
        <f t="shared" si="627"/>
        <v>34.494336239915249</v>
      </c>
      <c r="BY498" s="22"/>
      <c r="CA498" s="24">
        <f t="shared" si="628"/>
        <v>35.059155924421681</v>
      </c>
      <c r="CB498" s="22"/>
      <c r="CD498" s="24">
        <f t="shared" si="629"/>
        <v>41.488843052690797</v>
      </c>
      <c r="CE498" s="22"/>
      <c r="CG498" s="24">
        <f t="shared" si="630"/>
        <v>43.707692307692305</v>
      </c>
      <c r="CH498" s="22"/>
      <c r="CJ498" s="24">
        <f t="shared" si="631"/>
        <v>43.960920204061992</v>
      </c>
      <c r="CK498" s="22"/>
      <c r="CM498" s="24">
        <f t="shared" si="632"/>
        <v>43.960920204061992</v>
      </c>
    </row>
    <row r="499" spans="1:91" ht="18" customHeight="1" outlineLevel="1">
      <c r="B499" s="36" t="s">
        <v>303</v>
      </c>
      <c r="C499" s="1">
        <v>20</v>
      </c>
      <c r="D499" s="1" t="s">
        <v>9</v>
      </c>
      <c r="E499" s="1" t="s">
        <v>13</v>
      </c>
      <c r="H499" s="22"/>
      <c r="J499" s="24">
        <f t="shared" si="605"/>
        <v>0</v>
      </c>
      <c r="K499" s="22"/>
      <c r="M499" s="24">
        <f t="shared" si="606"/>
        <v>0</v>
      </c>
      <c r="N499" s="22"/>
      <c r="P499" s="24">
        <f t="shared" si="607"/>
        <v>0</v>
      </c>
      <c r="Q499" s="22"/>
      <c r="S499" s="24">
        <f t="shared" si="608"/>
        <v>0</v>
      </c>
      <c r="T499" s="22"/>
      <c r="V499" s="24">
        <f t="shared" si="609"/>
        <v>0</v>
      </c>
      <c r="W499" s="22"/>
      <c r="Y499" s="24">
        <f t="shared" si="610"/>
        <v>0</v>
      </c>
      <c r="Z499" s="22"/>
      <c r="AB499" s="24">
        <f t="shared" si="611"/>
        <v>0</v>
      </c>
      <c r="AC499" s="22"/>
      <c r="AE499" s="24">
        <f t="shared" si="612"/>
        <v>0</v>
      </c>
      <c r="AF499" s="22"/>
      <c r="AH499" s="24">
        <f t="shared" si="613"/>
        <v>0</v>
      </c>
      <c r="AI499" s="22"/>
      <c r="AK499" s="24">
        <f t="shared" si="614"/>
        <v>0</v>
      </c>
      <c r="AL499" s="22"/>
      <c r="AN499" s="24">
        <f t="shared" si="615"/>
        <v>0</v>
      </c>
      <c r="AO499" s="22"/>
      <c r="AQ499" s="24">
        <f t="shared" si="616"/>
        <v>0</v>
      </c>
      <c r="AR499" s="22"/>
      <c r="AT499" s="24">
        <f t="shared" si="617"/>
        <v>0</v>
      </c>
      <c r="AU499" s="22"/>
      <c r="AW499" s="24">
        <f t="shared" si="618"/>
        <v>0</v>
      </c>
      <c r="AX499" s="22"/>
      <c r="AZ499" s="24">
        <f t="shared" si="619"/>
        <v>0</v>
      </c>
      <c r="BA499" s="22"/>
      <c r="BC499" s="24">
        <f t="shared" si="620"/>
        <v>0</v>
      </c>
      <c r="BD499" s="22"/>
      <c r="BF499" s="24">
        <f t="shared" si="621"/>
        <v>0</v>
      </c>
      <c r="BG499" s="22"/>
      <c r="BI499" s="24">
        <f t="shared" si="622"/>
        <v>0</v>
      </c>
      <c r="BJ499" s="22"/>
      <c r="BL499" s="24">
        <f t="shared" si="623"/>
        <v>0</v>
      </c>
      <c r="BM499" s="22"/>
      <c r="BO499" s="24">
        <f t="shared" si="624"/>
        <v>0</v>
      </c>
      <c r="BP499" s="22"/>
      <c r="BR499" s="24">
        <f t="shared" si="625"/>
        <v>0</v>
      </c>
      <c r="BS499" s="22"/>
      <c r="BU499" s="24">
        <f t="shared" si="626"/>
        <v>0</v>
      </c>
      <c r="BV499" s="22"/>
      <c r="BX499" s="24">
        <f t="shared" si="627"/>
        <v>0</v>
      </c>
      <c r="BY499" s="22"/>
      <c r="CA499" s="24">
        <f t="shared" si="628"/>
        <v>0</v>
      </c>
      <c r="CB499" s="22"/>
      <c r="CD499" s="24">
        <f t="shared" si="629"/>
        <v>0</v>
      </c>
      <c r="CE499" s="22"/>
      <c r="CG499" s="24">
        <f t="shared" si="630"/>
        <v>0</v>
      </c>
      <c r="CH499" s="22"/>
      <c r="CJ499" s="24">
        <f t="shared" si="631"/>
        <v>0</v>
      </c>
      <c r="CK499" s="22"/>
      <c r="CM499" s="24">
        <f t="shared" si="632"/>
        <v>0</v>
      </c>
    </row>
    <row r="500" spans="1:91" ht="18" customHeight="1" outlineLevel="1">
      <c r="B500" s="36" t="s">
        <v>308</v>
      </c>
      <c r="C500" s="1">
        <v>21</v>
      </c>
      <c r="D500" s="1" t="s">
        <v>9</v>
      </c>
      <c r="E500" s="1" t="s">
        <v>13</v>
      </c>
      <c r="H500" s="22"/>
      <c r="J500" s="24">
        <f t="shared" si="605"/>
        <v>0</v>
      </c>
      <c r="K500" s="22"/>
      <c r="M500" s="24">
        <f t="shared" si="606"/>
        <v>0</v>
      </c>
      <c r="N500" s="22"/>
      <c r="P500" s="24">
        <f t="shared" si="607"/>
        <v>0</v>
      </c>
      <c r="Q500" s="22"/>
      <c r="S500" s="24">
        <f t="shared" si="608"/>
        <v>0</v>
      </c>
      <c r="T500" s="22"/>
      <c r="V500" s="24">
        <f t="shared" si="609"/>
        <v>0</v>
      </c>
      <c r="W500" s="22"/>
      <c r="Y500" s="24">
        <f t="shared" si="610"/>
        <v>0</v>
      </c>
      <c r="Z500" s="22"/>
      <c r="AB500" s="24">
        <f t="shared" si="611"/>
        <v>0</v>
      </c>
      <c r="AC500" s="22"/>
      <c r="AE500" s="24">
        <f t="shared" si="612"/>
        <v>0</v>
      </c>
      <c r="AF500" s="22"/>
      <c r="AH500" s="24">
        <f t="shared" si="613"/>
        <v>0</v>
      </c>
      <c r="AI500" s="22"/>
      <c r="AK500" s="24">
        <f t="shared" si="614"/>
        <v>0</v>
      </c>
      <c r="AL500" s="22"/>
      <c r="AN500" s="24">
        <f t="shared" si="615"/>
        <v>0</v>
      </c>
      <c r="AO500" s="22"/>
      <c r="AQ500" s="24">
        <f t="shared" si="616"/>
        <v>0</v>
      </c>
      <c r="AR500" s="22"/>
      <c r="AT500" s="24">
        <f t="shared" si="617"/>
        <v>0</v>
      </c>
      <c r="AU500" s="22"/>
      <c r="AW500" s="24">
        <f t="shared" si="618"/>
        <v>0</v>
      </c>
      <c r="AX500" s="22"/>
      <c r="AZ500" s="24">
        <f t="shared" si="619"/>
        <v>0</v>
      </c>
      <c r="BA500" s="22"/>
      <c r="BC500" s="24">
        <f t="shared" si="620"/>
        <v>0</v>
      </c>
      <c r="BD500" s="22"/>
      <c r="BF500" s="24">
        <f t="shared" si="621"/>
        <v>0</v>
      </c>
      <c r="BG500" s="22"/>
      <c r="BI500" s="24">
        <f t="shared" si="622"/>
        <v>0</v>
      </c>
      <c r="BJ500" s="22"/>
      <c r="BL500" s="24">
        <f t="shared" si="623"/>
        <v>0</v>
      </c>
      <c r="BM500" s="22"/>
      <c r="BO500" s="24">
        <f t="shared" si="624"/>
        <v>0</v>
      </c>
      <c r="BP500" s="22"/>
      <c r="BR500" s="24">
        <f t="shared" si="625"/>
        <v>0</v>
      </c>
      <c r="BS500" s="22"/>
      <c r="BU500" s="24">
        <f t="shared" si="626"/>
        <v>0</v>
      </c>
      <c r="BV500" s="22"/>
      <c r="BX500" s="24">
        <f t="shared" si="627"/>
        <v>0</v>
      </c>
      <c r="BY500" s="22"/>
      <c r="CA500" s="24">
        <f t="shared" si="628"/>
        <v>0</v>
      </c>
      <c r="CB500" s="22"/>
      <c r="CD500" s="24">
        <f t="shared" si="629"/>
        <v>0</v>
      </c>
      <c r="CE500" s="22"/>
      <c r="CG500" s="24">
        <f t="shared" si="630"/>
        <v>0</v>
      </c>
      <c r="CH500" s="22"/>
      <c r="CJ500" s="24">
        <f t="shared" si="631"/>
        <v>0</v>
      </c>
      <c r="CK500" s="22"/>
      <c r="CM500" s="24">
        <f t="shared" si="632"/>
        <v>0</v>
      </c>
    </row>
    <row r="501" spans="1:91" ht="18" customHeight="1" outlineLevel="1">
      <c r="B501" s="36" t="s">
        <v>317</v>
      </c>
      <c r="C501" s="1">
        <v>22</v>
      </c>
      <c r="D501" s="1" t="s">
        <v>9</v>
      </c>
      <c r="E501" s="1" t="s">
        <v>13</v>
      </c>
      <c r="H501" s="22"/>
      <c r="J501" s="24">
        <f t="shared" si="605"/>
        <v>48.8</v>
      </c>
      <c r="K501" s="22"/>
      <c r="M501" s="24">
        <f t="shared" si="606"/>
        <v>282</v>
      </c>
      <c r="N501" s="22"/>
      <c r="P501" s="24">
        <f t="shared" si="607"/>
        <v>287.70000000000005</v>
      </c>
      <c r="Q501" s="22"/>
      <c r="S501" s="24">
        <f t="shared" si="608"/>
        <v>278.70000000000005</v>
      </c>
      <c r="T501" s="22"/>
      <c r="V501" s="24">
        <f t="shared" si="609"/>
        <v>270.7</v>
      </c>
      <c r="W501" s="22"/>
      <c r="Y501" s="24">
        <f t="shared" si="610"/>
        <v>273.5</v>
      </c>
      <c r="Z501" s="22"/>
      <c r="AB501" s="24">
        <f t="shared" si="611"/>
        <v>30.540745882501419</v>
      </c>
      <c r="AC501" s="22"/>
      <c r="AE501" s="24">
        <f t="shared" si="612"/>
        <v>12.663367347317548</v>
      </c>
      <c r="AF501" s="22"/>
      <c r="AH501" s="24">
        <f t="shared" si="613"/>
        <v>67.385421252491653</v>
      </c>
      <c r="AI501" s="22"/>
      <c r="AK501" s="24">
        <f t="shared" si="614"/>
        <v>14.210465517689375</v>
      </c>
      <c r="AL501" s="22"/>
      <c r="AN501" s="24">
        <f t="shared" si="615"/>
        <v>40.9</v>
      </c>
      <c r="AO501" s="22"/>
      <c r="AQ501" s="24">
        <f t="shared" si="616"/>
        <v>27.3</v>
      </c>
      <c r="AR501" s="22"/>
      <c r="AT501" s="24">
        <f t="shared" si="617"/>
        <v>34.200000000000003</v>
      </c>
      <c r="AU501" s="22"/>
      <c r="AW501" s="24">
        <f t="shared" si="618"/>
        <v>48.8</v>
      </c>
      <c r="AX501" s="22"/>
      <c r="AZ501" s="24">
        <f t="shared" si="619"/>
        <v>282</v>
      </c>
      <c r="BA501" s="22"/>
      <c r="BC501" s="24">
        <f t="shared" si="620"/>
        <v>287.70000000000005</v>
      </c>
      <c r="BD501" s="22"/>
      <c r="BF501" s="24">
        <f t="shared" si="621"/>
        <v>278.70000000000005</v>
      </c>
      <c r="BG501" s="22"/>
      <c r="BI501" s="24">
        <f t="shared" si="622"/>
        <v>270.7</v>
      </c>
      <c r="BJ501" s="22"/>
      <c r="BL501" s="24">
        <f t="shared" si="623"/>
        <v>273.5</v>
      </c>
      <c r="BM501" s="22"/>
      <c r="BO501" s="24">
        <f t="shared" si="624"/>
        <v>30.540745882501419</v>
      </c>
      <c r="BP501" s="22"/>
      <c r="BR501" s="24">
        <f t="shared" si="625"/>
        <v>12.663367347317548</v>
      </c>
      <c r="BS501" s="22"/>
      <c r="BU501" s="24">
        <f t="shared" si="626"/>
        <v>67.385421252491653</v>
      </c>
      <c r="BV501" s="22"/>
      <c r="BX501" s="24">
        <f t="shared" si="627"/>
        <v>14.210465517689375</v>
      </c>
      <c r="BY501" s="22"/>
      <c r="CA501" s="24">
        <f t="shared" si="628"/>
        <v>40.9</v>
      </c>
      <c r="CB501" s="22"/>
      <c r="CD501" s="24">
        <f t="shared" si="629"/>
        <v>27.3</v>
      </c>
      <c r="CE501" s="22"/>
      <c r="CG501" s="24">
        <f t="shared" si="630"/>
        <v>34.200000000000003</v>
      </c>
      <c r="CH501" s="22"/>
      <c r="CJ501" s="24">
        <f t="shared" si="631"/>
        <v>40.200000000000003</v>
      </c>
      <c r="CK501" s="22"/>
      <c r="CM501" s="24">
        <f t="shared" si="632"/>
        <v>82.9</v>
      </c>
    </row>
    <row r="502" spans="1:91" ht="18" customHeight="1" outlineLevel="1">
      <c r="B502" s="35" t="s">
        <v>339</v>
      </c>
      <c r="C502" s="3"/>
      <c r="D502" s="3"/>
      <c r="E502" s="3"/>
      <c r="F502" s="3"/>
      <c r="G502" s="3"/>
      <c r="H502" s="23"/>
      <c r="I502" s="3"/>
      <c r="J502" s="7">
        <f>SUM(J480:J501)</f>
        <v>71125.826323086643</v>
      </c>
      <c r="K502" s="23"/>
      <c r="L502" s="3"/>
      <c r="M502" s="7">
        <f>SUM(M480:M501)</f>
        <v>64903.293658050054</v>
      </c>
      <c r="N502" s="23"/>
      <c r="O502" s="3"/>
      <c r="P502" s="7">
        <f>SUM(P480:P501)</f>
        <v>61840.293844180283</v>
      </c>
      <c r="Q502" s="23"/>
      <c r="R502" s="3"/>
      <c r="S502" s="7">
        <f>SUM(S480:S501)</f>
        <v>60728.806711858124</v>
      </c>
      <c r="T502" s="23"/>
      <c r="U502" s="3"/>
      <c r="V502" s="7">
        <f>SUM(V480:V501)</f>
        <v>65596.060870916495</v>
      </c>
      <c r="W502" s="23"/>
      <c r="X502" s="3"/>
      <c r="Y502" s="7">
        <f>SUM(Y480:Y501)</f>
        <v>72434.781589134058</v>
      </c>
      <c r="Z502" s="23"/>
      <c r="AA502" s="3"/>
      <c r="AB502" s="7">
        <f>SUM(AB480:AB501)</f>
        <v>75750.787796112694</v>
      </c>
      <c r="AC502" s="23"/>
      <c r="AD502" s="3"/>
      <c r="AE502" s="7">
        <f>SUM(AE480:AE501)</f>
        <v>76596.420839675644</v>
      </c>
      <c r="AF502" s="23"/>
      <c r="AG502" s="3"/>
      <c r="AH502" s="7">
        <f>SUM(AH480:AH501)</f>
        <v>77556.25851714077</v>
      </c>
      <c r="AI502" s="23"/>
      <c r="AJ502" s="3"/>
      <c r="AK502" s="7">
        <f>SUM(AK480:AK501)</f>
        <v>59169.742940851953</v>
      </c>
      <c r="AL502" s="23"/>
      <c r="AM502" s="3"/>
      <c r="AN502" s="7">
        <f>SUM(AN480:AN501)</f>
        <v>58226.26706826489</v>
      </c>
      <c r="AO502" s="23"/>
      <c r="AP502" s="3"/>
      <c r="AQ502" s="7">
        <f>SUM(AQ480:AQ501)</f>
        <v>52943.513862842578</v>
      </c>
      <c r="AR502" s="23"/>
      <c r="AS502" s="3"/>
      <c r="AT502" s="7">
        <f>SUM(AT480:AT501)</f>
        <v>60002.846832731077</v>
      </c>
      <c r="AU502" s="23"/>
      <c r="AV502" s="3"/>
      <c r="AW502" s="7">
        <f>SUM(AW480:AW501)</f>
        <v>72764.268647562261</v>
      </c>
      <c r="AX502" s="23"/>
      <c r="AY502" s="3"/>
      <c r="AZ502" s="7">
        <f>SUM(AZ480:AZ501)</f>
        <v>66359.839585195557</v>
      </c>
      <c r="BA502" s="23"/>
      <c r="BB502" s="3"/>
      <c r="BC502" s="7">
        <f>SUM(BC480:BC501)</f>
        <v>64122.448400619694</v>
      </c>
      <c r="BD502" s="23"/>
      <c r="BE502" s="3"/>
      <c r="BF502" s="7">
        <f>SUM(BF480:BF501)</f>
        <v>63421.29504703181</v>
      </c>
      <c r="BG502" s="23"/>
      <c r="BH502" s="3"/>
      <c r="BI502" s="7">
        <f>SUM(BI480:BI501)</f>
        <v>68277.790644659981</v>
      </c>
      <c r="BJ502" s="23"/>
      <c r="BK502" s="3"/>
      <c r="BL502" s="7">
        <f>SUM(BL480:BL501)</f>
        <v>75553.813989153103</v>
      </c>
      <c r="BM502" s="23"/>
      <c r="BN502" s="3"/>
      <c r="BO502" s="7">
        <f>SUM(BO480:BO501)</f>
        <v>80012.42890068228</v>
      </c>
      <c r="BP502" s="23"/>
      <c r="BQ502" s="3"/>
      <c r="BR502" s="7">
        <f>SUM(BR480:BR501)</f>
        <v>80351.433971192397</v>
      </c>
      <c r="BS502" s="23"/>
      <c r="BT502" s="3"/>
      <c r="BU502" s="7">
        <f>SUM(BU480:BU501)</f>
        <v>81531.871876771474</v>
      </c>
      <c r="BV502" s="23"/>
      <c r="BW502" s="3"/>
      <c r="BX502" s="7">
        <f>SUM(BX480:BX501)</f>
        <v>61106.573224519758</v>
      </c>
      <c r="BY502" s="23"/>
      <c r="BZ502" s="3"/>
      <c r="CA502" s="7">
        <f>SUM(CA480:CA501)</f>
        <v>68347.837363566796</v>
      </c>
      <c r="CB502" s="23"/>
      <c r="CC502" s="3"/>
      <c r="CD502" s="7">
        <f>SUM(CD480:CD501)</f>
        <v>62415.153912485512</v>
      </c>
      <c r="CE502" s="23"/>
      <c r="CF502" s="3"/>
      <c r="CG502" s="7">
        <f>SUM(CG480:CG501)</f>
        <v>68171.13980763327</v>
      </c>
      <c r="CH502" s="23"/>
      <c r="CI502" s="3"/>
      <c r="CJ502" s="7">
        <f>SUM(CJ480:CJ501)</f>
        <v>71115.813839032955</v>
      </c>
      <c r="CK502" s="23"/>
      <c r="CL502" s="3"/>
      <c r="CM502" s="7">
        <f>SUM(CM480:CM501)</f>
        <v>68227.463409443342</v>
      </c>
    </row>
    <row r="503" spans="1:91" ht="28.35" customHeight="1" outlineLevel="1">
      <c r="A503" s="11"/>
      <c r="B503" s="34" t="s">
        <v>348</v>
      </c>
      <c r="H503" s="22"/>
      <c r="J503" s="6"/>
      <c r="K503" s="22"/>
      <c r="M503" s="6"/>
      <c r="N503" s="22"/>
      <c r="P503" s="6"/>
      <c r="Q503" s="22"/>
      <c r="S503" s="6"/>
      <c r="T503" s="22"/>
      <c r="V503" s="6"/>
      <c r="W503" s="22"/>
      <c r="Y503" s="6"/>
      <c r="Z503" s="22"/>
      <c r="AB503" s="6"/>
      <c r="AC503" s="22"/>
      <c r="AE503" s="6"/>
      <c r="AF503" s="22"/>
      <c r="AH503" s="6"/>
      <c r="AI503" s="22"/>
      <c r="AK503" s="6"/>
      <c r="AL503" s="22"/>
      <c r="AN503" s="6"/>
      <c r="AO503" s="22"/>
      <c r="AQ503" s="6"/>
      <c r="AR503" s="22"/>
      <c r="AT503" s="6"/>
      <c r="AU503" s="22"/>
      <c r="AW503" s="6"/>
      <c r="AX503" s="22"/>
      <c r="AZ503" s="6"/>
      <c r="BA503" s="22"/>
      <c r="BC503" s="6"/>
      <c r="BD503" s="22"/>
      <c r="BF503" s="6"/>
      <c r="BG503" s="22"/>
      <c r="BI503" s="6"/>
      <c r="BJ503" s="22"/>
      <c r="BL503" s="6"/>
      <c r="BM503" s="22"/>
      <c r="BO503" s="6"/>
      <c r="BP503" s="22"/>
      <c r="BR503" s="6"/>
      <c r="BS503" s="22"/>
      <c r="BU503" s="6"/>
      <c r="BV503" s="22"/>
      <c r="BX503" s="6"/>
      <c r="BY503" s="22"/>
      <c r="CA503" s="6"/>
      <c r="CB503" s="22"/>
      <c r="CD503" s="6"/>
      <c r="CE503" s="22"/>
      <c r="CG503" s="6"/>
      <c r="CH503" s="22"/>
      <c r="CJ503" s="6"/>
      <c r="CK503" s="22"/>
      <c r="CM503" s="6"/>
    </row>
    <row r="504" spans="1:91" ht="18" customHeight="1" outlineLevel="1">
      <c r="B504" s="37" t="s">
        <v>349</v>
      </c>
      <c r="C504" s="38"/>
      <c r="D504" s="38"/>
      <c r="E504" s="38"/>
      <c r="F504" s="38"/>
      <c r="G504" s="38"/>
      <c r="H504" s="39"/>
      <c r="I504" s="38"/>
      <c r="J504" s="40"/>
      <c r="K504" s="39"/>
      <c r="L504" s="38"/>
      <c r="M504" s="40"/>
      <c r="N504" s="39"/>
      <c r="O504" s="38"/>
      <c r="P504" s="40"/>
      <c r="Q504" s="39"/>
      <c r="R504" s="38"/>
      <c r="S504" s="40"/>
      <c r="T504" s="39"/>
      <c r="U504" s="38"/>
      <c r="V504" s="40"/>
      <c r="W504" s="39"/>
      <c r="X504" s="38"/>
      <c r="Y504" s="40"/>
      <c r="Z504" s="39"/>
      <c r="AA504" s="38"/>
      <c r="AB504" s="40"/>
      <c r="AC504" s="39"/>
      <c r="AD504" s="38"/>
      <c r="AE504" s="40"/>
      <c r="AF504" s="39"/>
      <c r="AG504" s="38"/>
      <c r="AH504" s="40"/>
      <c r="AI504" s="39"/>
      <c r="AJ504" s="38"/>
      <c r="AK504" s="40"/>
      <c r="AL504" s="39"/>
      <c r="AM504" s="38"/>
      <c r="AN504" s="40"/>
      <c r="AO504" s="39"/>
      <c r="AP504" s="38"/>
      <c r="AQ504" s="40"/>
      <c r="AR504" s="39"/>
      <c r="AS504" s="38"/>
      <c r="AT504" s="40"/>
      <c r="AU504" s="39"/>
      <c r="AV504" s="38"/>
      <c r="AW504" s="40"/>
      <c r="AX504" s="39"/>
      <c r="AY504" s="38"/>
      <c r="AZ504" s="40"/>
      <c r="BA504" s="39"/>
      <c r="BB504" s="38"/>
      <c r="BC504" s="40"/>
      <c r="BD504" s="39"/>
      <c r="BE504" s="38"/>
      <c r="BF504" s="40"/>
      <c r="BG504" s="39"/>
      <c r="BH504" s="38"/>
      <c r="BI504" s="40"/>
      <c r="BJ504" s="39"/>
      <c r="BK504" s="38"/>
      <c r="BL504" s="40"/>
      <c r="BM504" s="39"/>
      <c r="BN504" s="38"/>
      <c r="BO504" s="40"/>
      <c r="BP504" s="39"/>
      <c r="BQ504" s="38"/>
      <c r="BR504" s="40"/>
      <c r="BS504" s="39"/>
      <c r="BT504" s="38"/>
      <c r="BU504" s="40"/>
      <c r="BV504" s="39"/>
      <c r="BW504" s="38"/>
      <c r="BX504" s="40"/>
      <c r="BY504" s="39"/>
      <c r="BZ504" s="38"/>
      <c r="CA504" s="40"/>
      <c r="CB504" s="39"/>
      <c r="CC504" s="38"/>
      <c r="CD504" s="40"/>
      <c r="CE504" s="39"/>
      <c r="CF504" s="38"/>
      <c r="CG504" s="40"/>
      <c r="CH504" s="39"/>
      <c r="CI504" s="38"/>
      <c r="CJ504" s="40"/>
      <c r="CK504" s="39"/>
      <c r="CL504" s="38"/>
      <c r="CM504" s="40"/>
    </row>
    <row r="505" spans="1:91" ht="18" customHeight="1" outlineLevel="1">
      <c r="B505" s="36" t="s">
        <v>342</v>
      </c>
      <c r="C505" s="1" t="s">
        <v>9</v>
      </c>
      <c r="D505" s="1" t="s">
        <v>3</v>
      </c>
      <c r="E505" s="1" t="s">
        <v>9</v>
      </c>
      <c r="H505" s="22"/>
      <c r="J505" s="24">
        <f t="shared" ref="J505:J513" si="633">SUMIFS(J$13:J$404,$D$13:$D$404,$D505,$E$13:$E$404,$E505)</f>
        <v>86377.373885019188</v>
      </c>
      <c r="K505" s="22"/>
      <c r="M505" s="24">
        <f t="shared" ref="M505:M513" si="634">SUMIFS(M$13:M$404,$D$13:$D$404,$D505,$E$13:$E$404,$E505)</f>
        <v>87007.530803199246</v>
      </c>
      <c r="N505" s="22"/>
      <c r="P505" s="24">
        <f t="shared" ref="P505:P513" si="635">SUMIFS(P$13:P$404,$D$13:$D$404,$D505,$E$13:$E$404,$E505)</f>
        <v>81687.754547119199</v>
      </c>
      <c r="Q505" s="22"/>
      <c r="S505" s="24">
        <f t="shared" ref="S505:S513" si="636">SUMIFS(S$13:S$404,$D$13:$D$404,$D505,$E$13:$E$404,$E505)</f>
        <v>75219.607339708615</v>
      </c>
      <c r="T505" s="22"/>
      <c r="V505" s="24">
        <f t="shared" ref="V505:V513" si="637">SUMIFS(V$13:V$404,$D$13:$D$404,$D505,$E$13:$E$404,$E505)</f>
        <v>68870.683981313879</v>
      </c>
      <c r="W505" s="22"/>
      <c r="Y505" s="24">
        <f t="shared" ref="Y505:Y513" si="638">SUMIFS(Y$13:Y$404,$D$13:$D$404,$D505,$E$13:$E$404,$E505)</f>
        <v>69595.676704574667</v>
      </c>
      <c r="Z505" s="22"/>
      <c r="AB505" s="24">
        <f t="shared" ref="AB505:AB513" si="639">SUMIFS(AB$13:AB$404,$D$13:$D$404,$D505,$E$13:$E$404,$E505)</f>
        <v>76070.417656624413</v>
      </c>
      <c r="AC505" s="22"/>
      <c r="AE505" s="24">
        <f t="shared" ref="AE505:AE513" si="640">SUMIFS(AE$13:AE$404,$D$13:$D$404,$D505,$E$13:$E$404,$E505)</f>
        <v>81406.424056163014</v>
      </c>
      <c r="AF505" s="22"/>
      <c r="AH505" s="24">
        <f t="shared" ref="AH505:AH513" si="641">SUMIFS(AH$13:AH$404,$D$13:$D$404,$D505,$E$13:$E$404,$E505)</f>
        <v>85928.491913224978</v>
      </c>
      <c r="AI505" s="22"/>
      <c r="AK505" s="24">
        <f t="shared" ref="AK505:AK513" si="642">SUMIFS(AK$13:AK$404,$D$13:$D$404,$D505,$E$13:$E$404,$E505)</f>
        <v>75812.650647976174</v>
      </c>
      <c r="AL505" s="22"/>
      <c r="AN505" s="24">
        <f t="shared" ref="AN505:AN513" si="643">SUMIFS(AN$13:AN$404,$D$13:$D$404,$D505,$E$13:$E$404,$E505)</f>
        <v>87991.13909094769</v>
      </c>
      <c r="AO505" s="22"/>
      <c r="AQ505" s="24">
        <f t="shared" ref="AQ505:AQ513" si="644">SUMIFS(AQ$13:AQ$404,$D$13:$D$404,$D505,$E$13:$E$404,$E505)</f>
        <v>92330.286793030391</v>
      </c>
      <c r="AR505" s="22"/>
      <c r="AT505" s="24">
        <f t="shared" ref="AT505:AT513" si="645">SUMIFS(AT$13:AT$404,$D$13:$D$404,$D505,$E$13:$E$404,$E505)</f>
        <v>95356.334810660599</v>
      </c>
      <c r="AU505" s="22"/>
      <c r="AW505" s="24">
        <f t="shared" ref="AW505:AW513" si="646">SUMIFS(AW$13:AW$404,$D$13:$D$404,$D505,$E$13:$E$404,$E505)</f>
        <v>90591.314929917586</v>
      </c>
      <c r="AX505" s="22"/>
      <c r="AZ505" s="24">
        <f t="shared" ref="AZ505:AZ513" si="647">SUMIFS(AZ$13:AZ$404,$D$13:$D$404,$D505,$E$13:$E$404,$E505)</f>
        <v>91495.061717702338</v>
      </c>
      <c r="BA505" s="22"/>
      <c r="BC505" s="24">
        <f t="shared" ref="BC505:BC513" si="648">SUMIFS(BC$13:BC$404,$D$13:$D$404,$D505,$E$13:$E$404,$E505)</f>
        <v>86214.348158442706</v>
      </c>
      <c r="BD505" s="22"/>
      <c r="BF505" s="24">
        <f t="shared" ref="BF505:BF513" si="649">SUMIFS(BF$13:BF$404,$D$13:$D$404,$D505,$E$13:$E$404,$E505)</f>
        <v>79552.339583975699</v>
      </c>
      <c r="BG505" s="22"/>
      <c r="BI505" s="24">
        <f t="shared" ref="BI505:BI513" si="650">SUMIFS(BI$13:BI$404,$D$13:$D$404,$D505,$E$13:$E$404,$E505)</f>
        <v>73203.712777221779</v>
      </c>
      <c r="BJ505" s="22"/>
      <c r="BL505" s="24">
        <f t="shared" ref="BL505:BL513" si="651">SUMIFS(BL$13:BL$404,$D$13:$D$404,$D505,$E$13:$E$404,$E505)</f>
        <v>74510.16536676907</v>
      </c>
      <c r="BM505" s="22"/>
      <c r="BO505" s="24">
        <f t="shared" ref="BO505:BO513" si="652">SUMIFS(BO$13:BO$404,$D$13:$D$404,$D505,$E$13:$E$404,$E505)</f>
        <v>82207.772754734993</v>
      </c>
      <c r="BP505" s="22"/>
      <c r="BR505" s="24">
        <f t="shared" ref="BR505:BR513" si="653">SUMIFS(BR$13:BR$404,$D$13:$D$404,$D505,$E$13:$E$404,$E505)</f>
        <v>88336.670083230012</v>
      </c>
      <c r="BS505" s="22"/>
      <c r="BU505" s="24">
        <f t="shared" ref="BU505:BU513" si="654">SUMIFS(BU$13:BU$404,$D$13:$D$404,$D505,$E$13:$E$404,$E505)</f>
        <v>93739.838132667384</v>
      </c>
      <c r="BV505" s="22"/>
      <c r="BX505" s="24">
        <f t="shared" ref="BX505:BX513" si="655">SUMIFS(BX$13:BX$404,$D$13:$D$404,$D505,$E$13:$E$404,$E505)</f>
        <v>83564.347340945387</v>
      </c>
      <c r="BY505" s="22"/>
      <c r="CA505" s="24">
        <f t="shared" ref="CA505:CA513" si="656">SUMIFS(CA$13:CA$404,$D$13:$D$404,$D505,$E$13:$E$404,$E505)</f>
        <v>95171.550334274012</v>
      </c>
      <c r="CB505" s="22"/>
      <c r="CD505" s="24">
        <f t="shared" ref="CD505:CD513" si="657">SUMIFS(CD$13:CD$404,$D$13:$D$404,$D505,$E$13:$E$404,$E505)</f>
        <v>97781.588110387383</v>
      </c>
      <c r="CE505" s="22"/>
      <c r="CG505" s="24">
        <f t="shared" ref="CG505:CG513" si="658">SUMIFS(CG$13:CG$404,$D$13:$D$404,$D505,$E$13:$E$404,$E505)</f>
        <v>96595.666029384796</v>
      </c>
      <c r="CH505" s="22"/>
      <c r="CJ505" s="24">
        <f t="shared" ref="CJ505:CJ513" si="659">SUMIFS(CJ$13:CJ$404,$D$13:$D$404,$D505,$E$13:$E$404,$E505)</f>
        <v>84971.969867036678</v>
      </c>
      <c r="CK505" s="22"/>
      <c r="CM505" s="24">
        <f t="shared" ref="CM505:CM513" si="660">SUMIFS(CM$13:CM$404,$D$13:$D$404,$D505,$E$13:$E$404,$E505)</f>
        <v>80262.243874784472</v>
      </c>
    </row>
    <row r="506" spans="1:91" ht="18" customHeight="1" outlineLevel="1">
      <c r="B506" s="36" t="s">
        <v>350</v>
      </c>
      <c r="C506" s="1" t="s">
        <v>9</v>
      </c>
      <c r="D506" s="1" t="s">
        <v>4</v>
      </c>
      <c r="E506" s="1" t="s">
        <v>9</v>
      </c>
      <c r="H506" s="22"/>
      <c r="J506" s="24">
        <f t="shared" si="633"/>
        <v>75763.48610801615</v>
      </c>
      <c r="K506" s="22"/>
      <c r="M506" s="24">
        <f t="shared" si="634"/>
        <v>76812.796939574924</v>
      </c>
      <c r="N506" s="22"/>
      <c r="P506" s="24">
        <f t="shared" si="635"/>
        <v>76530.192610951824</v>
      </c>
      <c r="Q506" s="22"/>
      <c r="S506" s="24">
        <f t="shared" si="636"/>
        <v>77876.787625235374</v>
      </c>
      <c r="T506" s="22"/>
      <c r="V506" s="24">
        <f t="shared" si="637"/>
        <v>77987.417255972585</v>
      </c>
      <c r="W506" s="22"/>
      <c r="Y506" s="24">
        <f t="shared" si="638"/>
        <v>79585.441187443299</v>
      </c>
      <c r="Z506" s="22"/>
      <c r="AB506" s="24">
        <f t="shared" si="639"/>
        <v>81889.159820431392</v>
      </c>
      <c r="AC506" s="22"/>
      <c r="AE506" s="24">
        <f t="shared" si="640"/>
        <v>82674.647661794341</v>
      </c>
      <c r="AF506" s="22"/>
      <c r="AH506" s="24">
        <f t="shared" si="641"/>
        <v>83945.6521228247</v>
      </c>
      <c r="AI506" s="22"/>
      <c r="AK506" s="24">
        <f t="shared" si="642"/>
        <v>77881.428662192076</v>
      </c>
      <c r="AL506" s="22"/>
      <c r="AN506" s="24">
        <f t="shared" si="643"/>
        <v>90154.157726510661</v>
      </c>
      <c r="AO506" s="22"/>
      <c r="AQ506" s="24">
        <f t="shared" si="644"/>
        <v>100816.84777714875</v>
      </c>
      <c r="AR506" s="22"/>
      <c r="AT506" s="24">
        <f t="shared" si="645"/>
        <v>109260.64679670158</v>
      </c>
      <c r="AU506" s="22"/>
      <c r="AW506" s="24">
        <f t="shared" si="646"/>
        <v>65614.503409816753</v>
      </c>
      <c r="AX506" s="22"/>
      <c r="AZ506" s="24">
        <f t="shared" si="647"/>
        <v>65744.043729405865</v>
      </c>
      <c r="BA506" s="22"/>
      <c r="BC506" s="24">
        <f t="shared" si="648"/>
        <v>65730.014086753974</v>
      </c>
      <c r="BD506" s="22"/>
      <c r="BF506" s="24">
        <f t="shared" si="649"/>
        <v>66772.887070181969</v>
      </c>
      <c r="BG506" s="22"/>
      <c r="BI506" s="24">
        <f t="shared" si="650"/>
        <v>66778.25467846595</v>
      </c>
      <c r="BJ506" s="22"/>
      <c r="BL506" s="24">
        <f t="shared" si="651"/>
        <v>68065.066730031249</v>
      </c>
      <c r="BM506" s="22"/>
      <c r="BO506" s="24">
        <f t="shared" si="652"/>
        <v>69399.687170274527</v>
      </c>
      <c r="BP506" s="22"/>
      <c r="BR506" s="24">
        <f t="shared" si="653"/>
        <v>69999.550993298486</v>
      </c>
      <c r="BS506" s="22"/>
      <c r="BU506" s="24">
        <f t="shared" si="654"/>
        <v>71521.751489823873</v>
      </c>
      <c r="BV506" s="22"/>
      <c r="BX506" s="24">
        <f t="shared" si="655"/>
        <v>65412.678673659109</v>
      </c>
      <c r="BY506" s="22"/>
      <c r="CA506" s="24">
        <f t="shared" si="656"/>
        <v>76947.076667091373</v>
      </c>
      <c r="CB506" s="22"/>
      <c r="CD506" s="24">
        <f t="shared" si="657"/>
        <v>86627.525205676211</v>
      </c>
      <c r="CE506" s="22"/>
      <c r="CG506" s="24">
        <f t="shared" si="658"/>
        <v>93744.629148714826</v>
      </c>
      <c r="CH506" s="22"/>
      <c r="CJ506" s="24">
        <f t="shared" si="659"/>
        <v>96185.722393814154</v>
      </c>
      <c r="CK506" s="22"/>
      <c r="CM506" s="24">
        <f t="shared" si="660"/>
        <v>97707.957971244061</v>
      </c>
    </row>
    <row r="507" spans="1:91" ht="18" customHeight="1" outlineLevel="1">
      <c r="B507" s="36" t="s">
        <v>351</v>
      </c>
      <c r="C507" s="1" t="s">
        <v>9</v>
      </c>
      <c r="D507" s="1" t="s">
        <v>7</v>
      </c>
      <c r="E507" s="1" t="s">
        <v>9</v>
      </c>
      <c r="H507" s="22"/>
      <c r="J507" s="24">
        <f t="shared" si="633"/>
        <v>26633.360611571879</v>
      </c>
      <c r="K507" s="22"/>
      <c r="M507" s="24">
        <f t="shared" si="634"/>
        <v>29740.850967828144</v>
      </c>
      <c r="N507" s="22"/>
      <c r="P507" s="24">
        <f t="shared" si="635"/>
        <v>30284.830520551925</v>
      </c>
      <c r="Q507" s="22"/>
      <c r="S507" s="24">
        <f t="shared" si="636"/>
        <v>26487.331440190672</v>
      </c>
      <c r="T507" s="22"/>
      <c r="V507" s="24">
        <f t="shared" si="637"/>
        <v>25868.822475451689</v>
      </c>
      <c r="W507" s="22"/>
      <c r="Y507" s="24">
        <f t="shared" si="638"/>
        <v>26359.816656606286</v>
      </c>
      <c r="Z507" s="22"/>
      <c r="AB507" s="24">
        <f t="shared" si="639"/>
        <v>26424.166046112379</v>
      </c>
      <c r="AC507" s="22"/>
      <c r="AE507" s="24">
        <f t="shared" si="640"/>
        <v>28475.196008381914</v>
      </c>
      <c r="AF507" s="22"/>
      <c r="AH507" s="24">
        <f t="shared" si="641"/>
        <v>31915.599781454359</v>
      </c>
      <c r="AI507" s="22"/>
      <c r="AK507" s="24">
        <f t="shared" si="642"/>
        <v>29148.927737832324</v>
      </c>
      <c r="AL507" s="22"/>
      <c r="AN507" s="24">
        <f t="shared" si="643"/>
        <v>30581.801391305165</v>
      </c>
      <c r="AO507" s="22"/>
      <c r="AQ507" s="24">
        <f t="shared" si="644"/>
        <v>31663.544743755832</v>
      </c>
      <c r="AR507" s="22"/>
      <c r="AT507" s="24">
        <f t="shared" si="645"/>
        <v>34472.867292474315</v>
      </c>
      <c r="AU507" s="22"/>
      <c r="AW507" s="24">
        <f t="shared" si="646"/>
        <v>33825.560129101665</v>
      </c>
      <c r="AX507" s="22"/>
      <c r="AZ507" s="24">
        <f t="shared" si="647"/>
        <v>38547.453117215802</v>
      </c>
      <c r="BA507" s="22"/>
      <c r="BC507" s="24">
        <f t="shared" si="648"/>
        <v>39710.655488653036</v>
      </c>
      <c r="BD507" s="22"/>
      <c r="BF507" s="24">
        <f t="shared" si="649"/>
        <v>35540.892326649417</v>
      </c>
      <c r="BG507" s="22"/>
      <c r="BI507" s="24">
        <f t="shared" si="650"/>
        <v>32681.995324894626</v>
      </c>
      <c r="BJ507" s="22"/>
      <c r="BL507" s="24">
        <f t="shared" si="651"/>
        <v>31383.16582214518</v>
      </c>
      <c r="BM507" s="22"/>
      <c r="BO507" s="24">
        <f t="shared" si="652"/>
        <v>32680.049252876048</v>
      </c>
      <c r="BP507" s="22"/>
      <c r="BR507" s="24">
        <f t="shared" si="653"/>
        <v>34070.428023471766</v>
      </c>
      <c r="BS507" s="22"/>
      <c r="BU507" s="24">
        <f t="shared" si="654"/>
        <v>38264.964486387689</v>
      </c>
      <c r="BV507" s="22"/>
      <c r="BX507" s="24">
        <f t="shared" si="655"/>
        <v>35362.763260411157</v>
      </c>
      <c r="BY507" s="22"/>
      <c r="CA507" s="24">
        <f t="shared" si="656"/>
        <v>37956.371353880735</v>
      </c>
      <c r="CB507" s="22"/>
      <c r="CD507" s="24">
        <f t="shared" si="657"/>
        <v>38814.248650116322</v>
      </c>
      <c r="CE507" s="22"/>
      <c r="CG507" s="24">
        <f t="shared" si="658"/>
        <v>40550.965165038135</v>
      </c>
      <c r="CH507" s="22"/>
      <c r="CJ507" s="24">
        <f t="shared" si="659"/>
        <v>42125.959885227574</v>
      </c>
      <c r="CK507" s="22"/>
      <c r="CM507" s="24">
        <f t="shared" si="660"/>
        <v>41853.262849336046</v>
      </c>
    </row>
    <row r="508" spans="1:91" ht="18" customHeight="1" outlineLevel="1">
      <c r="B508" s="36" t="s">
        <v>352</v>
      </c>
      <c r="C508" s="1" t="s">
        <v>9</v>
      </c>
      <c r="D508" s="1" t="s">
        <v>5</v>
      </c>
      <c r="E508" s="1" t="s">
        <v>9</v>
      </c>
      <c r="H508" s="22"/>
      <c r="J508" s="24">
        <f t="shared" si="633"/>
        <v>61950.996455741726</v>
      </c>
      <c r="K508" s="22"/>
      <c r="M508" s="24">
        <f t="shared" si="634"/>
        <v>56711.516760201877</v>
      </c>
      <c r="N508" s="22"/>
      <c r="P508" s="24">
        <f t="shared" si="635"/>
        <v>54579.240657823604</v>
      </c>
      <c r="Q508" s="22"/>
      <c r="S508" s="24">
        <f t="shared" si="636"/>
        <v>55474.388495518026</v>
      </c>
      <c r="T508" s="22"/>
      <c r="V508" s="24">
        <f t="shared" si="637"/>
        <v>60938.960006594236</v>
      </c>
      <c r="W508" s="22"/>
      <c r="Y508" s="24">
        <f t="shared" si="638"/>
        <v>65995.151945195365</v>
      </c>
      <c r="Z508" s="22"/>
      <c r="AB508" s="24">
        <f t="shared" si="639"/>
        <v>70788.170986575627</v>
      </c>
      <c r="AC508" s="22"/>
      <c r="AE508" s="24">
        <f t="shared" si="640"/>
        <v>72096.694744357505</v>
      </c>
      <c r="AF508" s="22"/>
      <c r="AH508" s="24">
        <f t="shared" si="641"/>
        <v>73726.995837216091</v>
      </c>
      <c r="AI508" s="22"/>
      <c r="AK508" s="24">
        <f t="shared" si="642"/>
        <v>62212.162985724965</v>
      </c>
      <c r="AL508" s="22"/>
      <c r="AN508" s="24">
        <f t="shared" si="643"/>
        <v>66658.809487413557</v>
      </c>
      <c r="AO508" s="22"/>
      <c r="AQ508" s="24">
        <f t="shared" si="644"/>
        <v>63670.139993832228</v>
      </c>
      <c r="AR508" s="22"/>
      <c r="AT508" s="24">
        <f t="shared" si="645"/>
        <v>76714.723362552337</v>
      </c>
      <c r="AU508" s="22"/>
      <c r="AW508" s="24">
        <f t="shared" si="646"/>
        <v>61909.350368010237</v>
      </c>
      <c r="AX508" s="22"/>
      <c r="AZ508" s="24">
        <f t="shared" si="647"/>
        <v>56585.952519759783</v>
      </c>
      <c r="BA508" s="22"/>
      <c r="BC508" s="24">
        <f t="shared" si="648"/>
        <v>54616.667352119548</v>
      </c>
      <c r="BD508" s="22"/>
      <c r="BF508" s="24">
        <f t="shared" si="649"/>
        <v>55402.397321608871</v>
      </c>
      <c r="BG508" s="22"/>
      <c r="BI508" s="24">
        <f t="shared" si="650"/>
        <v>60638.607026129648</v>
      </c>
      <c r="BJ508" s="22"/>
      <c r="BL508" s="24">
        <f t="shared" si="651"/>
        <v>66471.994445803575</v>
      </c>
      <c r="BM508" s="22"/>
      <c r="BO508" s="24">
        <f t="shared" si="652"/>
        <v>71684.926390495413</v>
      </c>
      <c r="BP508" s="22"/>
      <c r="BR508" s="24">
        <f t="shared" si="653"/>
        <v>72825.602389942418</v>
      </c>
      <c r="BS508" s="22"/>
      <c r="BU508" s="24">
        <f t="shared" si="654"/>
        <v>74741.780955689203</v>
      </c>
      <c r="BV508" s="22"/>
      <c r="BX508" s="24">
        <f t="shared" si="655"/>
        <v>58135.094858772885</v>
      </c>
      <c r="BY508" s="22"/>
      <c r="CA508" s="24">
        <f t="shared" si="656"/>
        <v>65949.830157734337</v>
      </c>
      <c r="CB508" s="22"/>
      <c r="CD508" s="24">
        <f t="shared" si="657"/>
        <v>63362.6814603975</v>
      </c>
      <c r="CE508" s="22"/>
      <c r="CG508" s="24">
        <f t="shared" si="658"/>
        <v>74977.800552847475</v>
      </c>
      <c r="CH508" s="22"/>
      <c r="CJ508" s="24">
        <f t="shared" si="659"/>
        <v>77075.943384531885</v>
      </c>
      <c r="CK508" s="22"/>
      <c r="CM508" s="24">
        <f t="shared" si="660"/>
        <v>74703.565077258871</v>
      </c>
    </row>
    <row r="509" spans="1:91" ht="18" customHeight="1" outlineLevel="1">
      <c r="B509" s="36" t="s">
        <v>18</v>
      </c>
      <c r="H509" s="22"/>
      <c r="J509" s="24">
        <f t="shared" ref="J509" si="661">J256</f>
        <v>0</v>
      </c>
      <c r="K509" s="22"/>
      <c r="M509" s="24">
        <f t="shared" ref="M509" si="662">M256</f>
        <v>0</v>
      </c>
      <c r="N509" s="22"/>
      <c r="P509" s="24">
        <f t="shared" ref="P509" si="663">P256</f>
        <v>0</v>
      </c>
      <c r="Q509" s="22"/>
      <c r="S509" s="24">
        <f t="shared" ref="S509" si="664">S256</f>
        <v>0</v>
      </c>
      <c r="T509" s="22"/>
      <c r="V509" s="24">
        <f t="shared" ref="V509" si="665">V256</f>
        <v>0</v>
      </c>
      <c r="W509" s="22"/>
      <c r="Y509" s="24">
        <f t="shared" ref="Y509" si="666">Y256</f>
        <v>0</v>
      </c>
      <c r="Z509" s="22"/>
      <c r="AB509" s="24">
        <f t="shared" ref="AB509" si="667">AB256</f>
        <v>0</v>
      </c>
      <c r="AC509" s="22"/>
      <c r="AE509" s="24">
        <f t="shared" ref="AE509" si="668">AE256</f>
        <v>0</v>
      </c>
      <c r="AF509" s="22"/>
      <c r="AH509" s="24">
        <f t="shared" ref="AH509" si="669">AH256</f>
        <v>0</v>
      </c>
      <c r="AI509" s="22"/>
      <c r="AK509" s="24">
        <f t="shared" ref="AK509" si="670">AK256</f>
        <v>0</v>
      </c>
      <c r="AL509" s="22"/>
      <c r="AN509" s="24">
        <f t="shared" ref="AN509" si="671">AN256</f>
        <v>0</v>
      </c>
      <c r="AO509" s="22"/>
      <c r="AQ509" s="24">
        <f t="shared" ref="AQ509" si="672">AQ256</f>
        <v>0</v>
      </c>
      <c r="AR509" s="22"/>
      <c r="AT509" s="24">
        <f t="shared" ref="AT509" si="673">AT256</f>
        <v>0</v>
      </c>
      <c r="AU509" s="22"/>
      <c r="AW509" s="24">
        <f t="shared" ref="AW509" si="674">AW256</f>
        <v>938.65157881714822</v>
      </c>
      <c r="AX509" s="22"/>
      <c r="AZ509" s="24">
        <f t="shared" ref="AZ509" si="675">AZ256</f>
        <v>1007.7907088423816</v>
      </c>
      <c r="BA509" s="22"/>
      <c r="BC509" s="24">
        <f t="shared" ref="BC509" si="676">BC256</f>
        <v>977.32261764482109</v>
      </c>
      <c r="BD509" s="22"/>
      <c r="BF509" s="24">
        <f t="shared" ref="BF509" si="677">BF256</f>
        <v>952.71377475448378</v>
      </c>
      <c r="BG509" s="22"/>
      <c r="BI509" s="24">
        <f t="shared" ref="BI509" si="678">BI256</f>
        <v>939.82342847859275</v>
      </c>
      <c r="BJ509" s="22"/>
      <c r="BL509" s="24">
        <f t="shared" ref="BL509" si="679">BL256</f>
        <v>814.43551470401758</v>
      </c>
      <c r="BM509" s="22"/>
      <c r="BO509" s="24">
        <f t="shared" ref="BO509" si="680">BO256</f>
        <v>798.61554427451506</v>
      </c>
      <c r="BP509" s="22"/>
      <c r="BR509" s="24">
        <f t="shared" ref="BR509" si="681">BR256</f>
        <v>888.26204337502918</v>
      </c>
      <c r="BS509" s="22"/>
      <c r="BU509" s="24">
        <f t="shared" ref="BU509" si="682">BU256</f>
        <v>975.56484315265425</v>
      </c>
      <c r="BV509" s="22"/>
      <c r="BX509" s="24">
        <f t="shared" ref="BX509" si="683">BX256</f>
        <v>925.76123254125719</v>
      </c>
      <c r="BY509" s="22"/>
      <c r="CA509" s="24">
        <f t="shared" ref="CA509" si="684">CA256</f>
        <v>1079.8594630212262</v>
      </c>
      <c r="CB509" s="22"/>
      <c r="CD509" s="24">
        <f t="shared" ref="CD509" si="685">CD256</f>
        <v>1186.3337232600852</v>
      </c>
      <c r="CE509" s="22"/>
      <c r="CG509" s="24">
        <f t="shared" ref="CG509" si="686">CG256</f>
        <v>1572.8538926683532</v>
      </c>
      <c r="CH509" s="22"/>
      <c r="CJ509" s="24">
        <f t="shared" ref="CJ509" si="687">CJ256</f>
        <v>1122.5902744666989</v>
      </c>
      <c r="CK509" s="22"/>
      <c r="CM509" s="24">
        <f>CM256</f>
        <v>1080.1861412526966</v>
      </c>
    </row>
    <row r="510" spans="1:91" ht="18" customHeight="1" outlineLevel="1">
      <c r="B510" s="36" t="s">
        <v>353</v>
      </c>
      <c r="C510" s="1" t="s">
        <v>9</v>
      </c>
      <c r="D510" s="1" t="s">
        <v>8</v>
      </c>
      <c r="E510" s="1" t="s">
        <v>9</v>
      </c>
      <c r="H510" s="22"/>
      <c r="J510" s="24">
        <f t="shared" si="633"/>
        <v>6932.2738754329775</v>
      </c>
      <c r="K510" s="22"/>
      <c r="M510" s="24">
        <f t="shared" si="634"/>
        <v>4605.276954534992</v>
      </c>
      <c r="N510" s="22"/>
      <c r="P510" s="24">
        <f t="shared" si="635"/>
        <v>4074.8986793200938</v>
      </c>
      <c r="Q510" s="22"/>
      <c r="S510" s="24">
        <f t="shared" si="636"/>
        <v>4849.7119010976821</v>
      </c>
      <c r="T510" s="22"/>
      <c r="V510" s="24">
        <f t="shared" si="637"/>
        <v>4573.3805320798729</v>
      </c>
      <c r="W510" s="22"/>
      <c r="Y510" s="24">
        <f t="shared" si="638"/>
        <v>4712.1942331639348</v>
      </c>
      <c r="Z510" s="22"/>
      <c r="AB510" s="24">
        <f t="shared" si="639"/>
        <v>5397.1683326644707</v>
      </c>
      <c r="AC510" s="22"/>
      <c r="AE510" s="24">
        <f t="shared" si="640"/>
        <v>5172.6955903869275</v>
      </c>
      <c r="AF510" s="22"/>
      <c r="AH510" s="24">
        <f t="shared" si="641"/>
        <v>5185.1788013381138</v>
      </c>
      <c r="AI510" s="22"/>
      <c r="AK510" s="24">
        <f t="shared" si="642"/>
        <v>6356.2671449085956</v>
      </c>
      <c r="AL510" s="22"/>
      <c r="AN510" s="24">
        <f t="shared" si="643"/>
        <v>8268.7241541910989</v>
      </c>
      <c r="AO510" s="22"/>
      <c r="AQ510" s="24">
        <f t="shared" si="644"/>
        <v>11814.223102636561</v>
      </c>
      <c r="AR510" s="22"/>
      <c r="AT510" s="24">
        <f t="shared" si="645"/>
        <v>12400.220511331559</v>
      </c>
      <c r="AU510" s="22"/>
      <c r="AW510" s="24">
        <f t="shared" si="646"/>
        <v>6979.4044966044385</v>
      </c>
      <c r="AX510" s="22"/>
      <c r="AZ510" s="24">
        <f t="shared" si="647"/>
        <v>4723.1463519077788</v>
      </c>
      <c r="BA510" s="22"/>
      <c r="BC510" s="24">
        <f t="shared" si="648"/>
        <v>4220.5479294835886</v>
      </c>
      <c r="BD510" s="22"/>
      <c r="BF510" s="24">
        <f t="shared" si="649"/>
        <v>4998.0879625740508</v>
      </c>
      <c r="BG510" s="22"/>
      <c r="BI510" s="24">
        <f t="shared" si="650"/>
        <v>4680.0699171334172</v>
      </c>
      <c r="BJ510" s="22"/>
      <c r="BL510" s="24">
        <f t="shared" si="651"/>
        <v>4721.9114758185115</v>
      </c>
      <c r="BM510" s="22"/>
      <c r="BO510" s="24">
        <f t="shared" si="652"/>
        <v>5388.6756864414156</v>
      </c>
      <c r="BP510" s="22"/>
      <c r="BR510" s="24">
        <f t="shared" si="653"/>
        <v>5142.0588384971634</v>
      </c>
      <c r="BS510" s="22"/>
      <c r="BU510" s="24">
        <f t="shared" si="654"/>
        <v>5088.9932893969826</v>
      </c>
      <c r="BV510" s="22"/>
      <c r="BX510" s="24">
        <f t="shared" si="655"/>
        <v>6617.5836446405983</v>
      </c>
      <c r="BY510" s="22"/>
      <c r="CA510" s="24">
        <f t="shared" si="656"/>
        <v>9033.8121337124448</v>
      </c>
      <c r="CB510" s="22"/>
      <c r="CD510" s="24">
        <f t="shared" si="657"/>
        <v>12300.622117280973</v>
      </c>
      <c r="CE510" s="22"/>
      <c r="CG510" s="24">
        <f t="shared" si="658"/>
        <v>13881.870365754801</v>
      </c>
      <c r="CH510" s="22"/>
      <c r="CJ510" s="24">
        <f t="shared" si="659"/>
        <v>13068.470193250239</v>
      </c>
      <c r="CK510" s="22"/>
      <c r="CM510" s="24">
        <f t="shared" si="660"/>
        <v>15097.038002859983</v>
      </c>
    </row>
    <row r="511" spans="1:91" ht="18" customHeight="1" outlineLevel="1">
      <c r="B511" s="36" t="s">
        <v>272</v>
      </c>
      <c r="C511" s="1" t="s">
        <v>9</v>
      </c>
      <c r="D511" s="1" t="s">
        <v>0</v>
      </c>
      <c r="E511" s="1" t="s">
        <v>9</v>
      </c>
      <c r="H511" s="22"/>
      <c r="J511" s="24">
        <f t="shared" si="633"/>
        <v>3000</v>
      </c>
      <c r="K511" s="22"/>
      <c r="M511" s="24">
        <f t="shared" si="634"/>
        <v>3700</v>
      </c>
      <c r="N511" s="22"/>
      <c r="P511" s="24">
        <f t="shared" si="635"/>
        <v>4700</v>
      </c>
      <c r="Q511" s="22"/>
      <c r="S511" s="24">
        <f t="shared" si="636"/>
        <v>4575.2212389380529</v>
      </c>
      <c r="T511" s="22"/>
      <c r="V511" s="24">
        <f t="shared" si="637"/>
        <v>4570.7964601769918</v>
      </c>
      <c r="W511" s="22"/>
      <c r="Y511" s="24">
        <f t="shared" si="638"/>
        <v>4672.212389380531</v>
      </c>
      <c r="Z511" s="22"/>
      <c r="AB511" s="24">
        <f t="shared" si="639"/>
        <v>5131.5398230088495</v>
      </c>
      <c r="AC511" s="22"/>
      <c r="AE511" s="24">
        <f t="shared" si="640"/>
        <v>4707.0796460176989</v>
      </c>
      <c r="AF511" s="22"/>
      <c r="AH511" s="24">
        <f t="shared" si="641"/>
        <v>5109.7345132743367</v>
      </c>
      <c r="AI511" s="22"/>
      <c r="AK511" s="24">
        <f t="shared" si="642"/>
        <v>4500</v>
      </c>
      <c r="AL511" s="22"/>
      <c r="AN511" s="24">
        <f t="shared" si="643"/>
        <v>4583.1858407079653</v>
      </c>
      <c r="AO511" s="22"/>
      <c r="AQ511" s="24">
        <f t="shared" si="644"/>
        <v>4897.345132743364</v>
      </c>
      <c r="AR511" s="22"/>
      <c r="AT511" s="24">
        <f t="shared" si="645"/>
        <v>4825.2499712676708</v>
      </c>
      <c r="AU511" s="22"/>
      <c r="AW511" s="24">
        <f t="shared" si="646"/>
        <v>3000</v>
      </c>
      <c r="AX511" s="22"/>
      <c r="AZ511" s="24">
        <f t="shared" si="647"/>
        <v>3700</v>
      </c>
      <c r="BA511" s="22"/>
      <c r="BC511" s="24">
        <f t="shared" si="648"/>
        <v>4700</v>
      </c>
      <c r="BD511" s="22"/>
      <c r="BF511" s="24">
        <f t="shared" si="649"/>
        <v>4575.2212389380529</v>
      </c>
      <c r="BG511" s="22"/>
      <c r="BI511" s="24">
        <f t="shared" si="650"/>
        <v>4570.7964601769918</v>
      </c>
      <c r="BJ511" s="22"/>
      <c r="BL511" s="24">
        <f t="shared" si="651"/>
        <v>4770.879056047198</v>
      </c>
      <c r="BM511" s="22"/>
      <c r="BO511" s="24">
        <f t="shared" si="652"/>
        <v>5230.2064896755164</v>
      </c>
      <c r="BP511" s="22"/>
      <c r="BR511" s="24">
        <f t="shared" si="653"/>
        <v>4805.7463126843659</v>
      </c>
      <c r="BS511" s="22"/>
      <c r="BU511" s="24">
        <f t="shared" si="654"/>
        <v>5227.7345132743367</v>
      </c>
      <c r="BV511" s="22"/>
      <c r="BX511" s="24">
        <f t="shared" si="655"/>
        <v>4663</v>
      </c>
      <c r="BY511" s="22"/>
      <c r="CA511" s="24">
        <f t="shared" si="656"/>
        <v>4767.1858407079653</v>
      </c>
      <c r="CB511" s="22"/>
      <c r="CD511" s="24">
        <f t="shared" si="657"/>
        <v>5191.345132743364</v>
      </c>
      <c r="CE511" s="22"/>
      <c r="CG511" s="24">
        <f t="shared" si="658"/>
        <v>5240</v>
      </c>
      <c r="CH511" s="22"/>
      <c r="CJ511" s="24">
        <f t="shared" si="659"/>
        <v>6793</v>
      </c>
      <c r="CK511" s="22"/>
      <c r="CM511" s="24">
        <f t="shared" si="660"/>
        <v>6257.1428571428578</v>
      </c>
    </row>
    <row r="512" spans="1:91" ht="18" customHeight="1" outlineLevel="1">
      <c r="B512" s="36" t="s">
        <v>354</v>
      </c>
      <c r="C512" s="1" t="s">
        <v>9</v>
      </c>
      <c r="D512" s="1" t="s">
        <v>1</v>
      </c>
      <c r="E512" s="1" t="s">
        <v>9</v>
      </c>
      <c r="H512" s="22"/>
      <c r="J512" s="24">
        <f t="shared" si="633"/>
        <v>2441.0565980511929</v>
      </c>
      <c r="K512" s="22"/>
      <c r="M512" s="24">
        <f t="shared" si="634"/>
        <v>2004.9816768745586</v>
      </c>
      <c r="N512" s="22"/>
      <c r="P512" s="24">
        <f t="shared" si="635"/>
        <v>1804.6145453450908</v>
      </c>
      <c r="Q512" s="22"/>
      <c r="S512" s="24">
        <f t="shared" si="636"/>
        <v>1116.0471068669153</v>
      </c>
      <c r="T512" s="22"/>
      <c r="V512" s="24">
        <f t="shared" si="637"/>
        <v>1086.9138536349012</v>
      </c>
      <c r="W512" s="22"/>
      <c r="Y512" s="24">
        <f t="shared" si="638"/>
        <v>1696.8764812317991</v>
      </c>
      <c r="Z512" s="22"/>
      <c r="AB512" s="24">
        <f t="shared" si="639"/>
        <v>1447.7578321079777</v>
      </c>
      <c r="AC512" s="22"/>
      <c r="AE512" s="24">
        <f t="shared" si="640"/>
        <v>1339.221536364895</v>
      </c>
      <c r="AF512" s="22"/>
      <c r="AH512" s="24">
        <f t="shared" si="641"/>
        <v>974.75808067295713</v>
      </c>
      <c r="AI512" s="22"/>
      <c r="AK512" s="24">
        <f t="shared" si="642"/>
        <v>680.29655623991516</v>
      </c>
      <c r="AL512" s="22"/>
      <c r="AN512" s="24">
        <f t="shared" si="643"/>
        <v>1057.9410109244218</v>
      </c>
      <c r="AO512" s="22"/>
      <c r="AQ512" s="24">
        <f t="shared" si="644"/>
        <v>754.99464305269078</v>
      </c>
      <c r="AR512" s="22"/>
      <c r="AT512" s="24">
        <f t="shared" si="645"/>
        <v>783.54786305269067</v>
      </c>
      <c r="AU512" s="22"/>
      <c r="AW512" s="24">
        <f t="shared" si="646"/>
        <v>2366.5718253682667</v>
      </c>
      <c r="AX512" s="22"/>
      <c r="AZ512" s="24">
        <f t="shared" si="647"/>
        <v>1680.5351489070788</v>
      </c>
      <c r="BA512" s="22"/>
      <c r="BC512" s="24">
        <f t="shared" si="648"/>
        <v>1605.3562364020013</v>
      </c>
      <c r="BD512" s="22"/>
      <c r="BF512" s="24">
        <f t="shared" si="649"/>
        <v>947.62486995634629</v>
      </c>
      <c r="BG512" s="22"/>
      <c r="BI512" s="24">
        <f t="shared" si="650"/>
        <v>1011.8485619972707</v>
      </c>
      <c r="BJ512" s="22"/>
      <c r="BL512" s="24">
        <f t="shared" si="651"/>
        <v>1557.5119056104284</v>
      </c>
      <c r="BM512" s="22"/>
      <c r="BO512" s="24">
        <f t="shared" si="652"/>
        <v>1227.3354364424724</v>
      </c>
      <c r="BP512" s="22"/>
      <c r="BR512" s="24">
        <f t="shared" si="653"/>
        <v>1088.3605484903305</v>
      </c>
      <c r="BS512" s="22"/>
      <c r="BU512" s="24">
        <f t="shared" si="654"/>
        <v>806.61024710733568</v>
      </c>
      <c r="BV512" s="22"/>
      <c r="BX512" s="24">
        <f t="shared" si="655"/>
        <v>621.23063463991514</v>
      </c>
      <c r="BY512" s="22"/>
      <c r="CA512" s="24">
        <f t="shared" si="656"/>
        <v>993.3354118172789</v>
      </c>
      <c r="CB512" s="22"/>
      <c r="CD512" s="24">
        <f t="shared" si="657"/>
        <v>495.53385538602413</v>
      </c>
      <c r="CE512" s="22"/>
      <c r="CG512" s="24">
        <f t="shared" si="658"/>
        <v>483.94239164102567</v>
      </c>
      <c r="CH512" s="22"/>
      <c r="CJ512" s="24">
        <f t="shared" si="659"/>
        <v>479.65563520406198</v>
      </c>
      <c r="CK512" s="22"/>
      <c r="CM512" s="24">
        <f t="shared" si="660"/>
        <v>480.82816015766201</v>
      </c>
    </row>
    <row r="513" spans="2:91" ht="18" customHeight="1" outlineLevel="1">
      <c r="B513" s="36" t="s">
        <v>355</v>
      </c>
      <c r="C513" s="1" t="s">
        <v>9</v>
      </c>
      <c r="D513" s="1" t="s">
        <v>2</v>
      </c>
      <c r="E513" s="1" t="s">
        <v>9</v>
      </c>
      <c r="H513" s="22"/>
      <c r="J513" s="24">
        <f t="shared" si="633"/>
        <v>4171.4000000000005</v>
      </c>
      <c r="K513" s="22"/>
      <c r="M513" s="24">
        <f t="shared" si="634"/>
        <v>4870.57</v>
      </c>
      <c r="N513" s="22"/>
      <c r="P513" s="24">
        <f t="shared" si="635"/>
        <v>5137.0999999999995</v>
      </c>
      <c r="Q513" s="22"/>
      <c r="S513" s="24">
        <f t="shared" si="636"/>
        <v>5165.8</v>
      </c>
      <c r="T513" s="22"/>
      <c r="V513" s="24">
        <f t="shared" si="637"/>
        <v>5099.8</v>
      </c>
      <c r="W513" s="22"/>
      <c r="Y513" s="24">
        <f t="shared" si="638"/>
        <v>5493.2</v>
      </c>
      <c r="Z513" s="22"/>
      <c r="AB513" s="24">
        <f t="shared" si="639"/>
        <v>5333.4407458825008</v>
      </c>
      <c r="AC513" s="22"/>
      <c r="AE513" s="24">
        <f t="shared" si="640"/>
        <v>5638.9633673473181</v>
      </c>
      <c r="AF513" s="22"/>
      <c r="AH513" s="24">
        <f t="shared" si="641"/>
        <v>6013.3854212524921</v>
      </c>
      <c r="AI513" s="22"/>
      <c r="AK513" s="24">
        <f t="shared" si="642"/>
        <v>7205.6104655176887</v>
      </c>
      <c r="AL513" s="22"/>
      <c r="AN513" s="24">
        <f t="shared" si="643"/>
        <v>8130.2999999999993</v>
      </c>
      <c r="AO513" s="22"/>
      <c r="AQ513" s="24">
        <f t="shared" si="644"/>
        <v>8156.5028000000002</v>
      </c>
      <c r="AR513" s="22"/>
      <c r="AT513" s="24">
        <f t="shared" si="645"/>
        <v>8358.1264601667481</v>
      </c>
      <c r="AU513" s="22"/>
      <c r="AW513" s="24">
        <f t="shared" si="646"/>
        <v>4171.4000000000005</v>
      </c>
      <c r="AX513" s="22"/>
      <c r="AZ513" s="24">
        <f t="shared" si="647"/>
        <v>4870.57</v>
      </c>
      <c r="BA513" s="22"/>
      <c r="BC513" s="24">
        <f t="shared" si="648"/>
        <v>5137.0999999999995</v>
      </c>
      <c r="BD513" s="22"/>
      <c r="BF513" s="24">
        <f t="shared" si="649"/>
        <v>5165.8</v>
      </c>
      <c r="BG513" s="22"/>
      <c r="BI513" s="24">
        <f t="shared" si="650"/>
        <v>5099.8</v>
      </c>
      <c r="BJ513" s="22"/>
      <c r="BL513" s="24">
        <f t="shared" si="651"/>
        <v>5493.2</v>
      </c>
      <c r="BM513" s="22"/>
      <c r="BO513" s="24">
        <f t="shared" si="652"/>
        <v>5333.4407458825008</v>
      </c>
      <c r="BP513" s="22"/>
      <c r="BR513" s="24">
        <f t="shared" si="653"/>
        <v>5638.9633673473181</v>
      </c>
      <c r="BS513" s="22"/>
      <c r="BU513" s="24">
        <f t="shared" si="654"/>
        <v>6013.3854212524921</v>
      </c>
      <c r="BV513" s="22"/>
      <c r="BX513" s="24">
        <f t="shared" si="655"/>
        <v>7205.6104655176887</v>
      </c>
      <c r="BY513" s="22"/>
      <c r="CA513" s="24">
        <f t="shared" si="656"/>
        <v>8130.2999999999993</v>
      </c>
      <c r="CB513" s="22"/>
      <c r="CD513" s="24">
        <f t="shared" si="657"/>
        <v>8156.5028000000002</v>
      </c>
      <c r="CE513" s="22"/>
      <c r="CG513" s="24">
        <f t="shared" si="658"/>
        <v>8998.0859999999993</v>
      </c>
      <c r="CH513" s="22"/>
      <c r="CJ513" s="24">
        <f t="shared" si="659"/>
        <v>9874.622689385893</v>
      </c>
      <c r="CK513" s="22"/>
      <c r="CM513" s="24">
        <f t="shared" si="660"/>
        <v>11241.296235448581</v>
      </c>
    </row>
    <row r="514" spans="2:91" ht="18" customHeight="1" outlineLevel="1">
      <c r="B514" s="35" t="s">
        <v>345</v>
      </c>
      <c r="C514" s="3"/>
      <c r="D514" s="3"/>
      <c r="E514" s="3"/>
      <c r="F514" s="3"/>
      <c r="G514" s="3"/>
      <c r="H514" s="23"/>
      <c r="I514" s="3"/>
      <c r="J514" s="7">
        <f t="shared" ref="J514" si="688">SUM(J505:J513)</f>
        <v>267269.94753383315</v>
      </c>
      <c r="K514" s="23"/>
      <c r="L514" s="3"/>
      <c r="M514" s="7">
        <f t="shared" ref="M514" si="689">SUM(M505:M513)</f>
        <v>265453.52410221373</v>
      </c>
      <c r="N514" s="23"/>
      <c r="O514" s="3"/>
      <c r="P514" s="7">
        <f t="shared" ref="P514" si="690">SUM(P505:P513)</f>
        <v>258798.63156111175</v>
      </c>
      <c r="Q514" s="23"/>
      <c r="R514" s="3"/>
      <c r="S514" s="7">
        <f t="shared" ref="S514" si="691">SUM(S505:S513)</f>
        <v>250764.8951475553</v>
      </c>
      <c r="T514" s="23"/>
      <c r="U514" s="3"/>
      <c r="V514" s="7">
        <f t="shared" ref="V514" si="692">SUM(V505:V513)</f>
        <v>248996.77456522416</v>
      </c>
      <c r="W514" s="23"/>
      <c r="X514" s="3"/>
      <c r="Y514" s="7">
        <f t="shared" ref="Y514" si="693">SUM(Y505:Y513)</f>
        <v>258110.5695975959</v>
      </c>
      <c r="Z514" s="23"/>
      <c r="AA514" s="3"/>
      <c r="AB514" s="7">
        <f t="shared" ref="AB514" si="694">SUM(AB505:AB513)</f>
        <v>272481.82124340761</v>
      </c>
      <c r="AC514" s="23"/>
      <c r="AD514" s="3"/>
      <c r="AE514" s="7">
        <f t="shared" ref="AE514" si="695">SUM(AE505:AE513)</f>
        <v>281510.92261081358</v>
      </c>
      <c r="AF514" s="23"/>
      <c r="AG514" s="3"/>
      <c r="AH514" s="7">
        <f t="shared" ref="AH514" si="696">SUM(AH505:AH513)</f>
        <v>292799.79647125804</v>
      </c>
      <c r="AI514" s="23"/>
      <c r="AJ514" s="3"/>
      <c r="AK514" s="7">
        <f t="shared" ref="AK514" si="697">SUM(AK505:AK513)</f>
        <v>263797.34420039179</v>
      </c>
      <c r="AL514" s="23"/>
      <c r="AM514" s="3"/>
      <c r="AN514" s="7">
        <f>SUM(AN505:AN513)</f>
        <v>297426.05870200053</v>
      </c>
      <c r="AO514" s="23"/>
      <c r="AP514" s="3"/>
      <c r="AQ514" s="7">
        <f>SUM(AQ505:AQ513)</f>
        <v>314103.88498619985</v>
      </c>
      <c r="AR514" s="23"/>
      <c r="AS514" s="3"/>
      <c r="AT514" s="7">
        <f>SUM(AT505:AT513)</f>
        <v>342171.71706820751</v>
      </c>
      <c r="AU514" s="23"/>
      <c r="AV514" s="3"/>
      <c r="AW514" s="7">
        <f>SUM(AW505:AW513)</f>
        <v>269396.75673763611</v>
      </c>
      <c r="AX514" s="23"/>
      <c r="AY514" s="3"/>
      <c r="AZ514" s="7">
        <f>SUM(AZ505:AZ513)</f>
        <v>268354.55329374108</v>
      </c>
      <c r="BA514" s="23"/>
      <c r="BB514" s="3"/>
      <c r="BC514" s="7">
        <f>SUM(BC505:BC513)</f>
        <v>262912.01186949963</v>
      </c>
      <c r="BD514" s="23"/>
      <c r="BE514" s="3"/>
      <c r="BF514" s="7">
        <f>SUM(BF505:BF513)</f>
        <v>253907.96414863892</v>
      </c>
      <c r="BG514" s="23"/>
      <c r="BH514" s="3"/>
      <c r="BI514" s="7">
        <f>SUM(BI505:BI513)</f>
        <v>249604.90817449827</v>
      </c>
      <c r="BJ514" s="23"/>
      <c r="BK514" s="3"/>
      <c r="BL514" s="7">
        <f>SUM(BL505:BL513)</f>
        <v>257788.33031692923</v>
      </c>
      <c r="BM514" s="23"/>
      <c r="BN514" s="3"/>
      <c r="BO514" s="7">
        <f>SUM(BO505:BO513)</f>
        <v>273950.70947109739</v>
      </c>
      <c r="BP514" s="23"/>
      <c r="BQ514" s="3"/>
      <c r="BR514" s="7">
        <f>SUM(BR505:BR513)</f>
        <v>282795.64260033687</v>
      </c>
      <c r="BS514" s="23"/>
      <c r="BT514" s="3"/>
      <c r="BU514" s="7">
        <f>SUM(BU505:BU513)</f>
        <v>296380.62337875197</v>
      </c>
      <c r="BV514" s="23"/>
      <c r="BW514" s="3"/>
      <c r="BX514" s="7">
        <f>SUM(BX505:BX513)</f>
        <v>262508.07011112798</v>
      </c>
      <c r="BY514" s="23"/>
      <c r="BZ514" s="3"/>
      <c r="CA514" s="7">
        <f>SUM(CA505:CA513)</f>
        <v>300029.32136223943</v>
      </c>
      <c r="CB514" s="23"/>
      <c r="CC514" s="3"/>
      <c r="CD514" s="7">
        <f>SUM(CD505:CD513)</f>
        <v>313916.38105524785</v>
      </c>
      <c r="CE514" s="23"/>
      <c r="CF514" s="3"/>
      <c r="CG514" s="7">
        <f>SUM(CG505:CG513)</f>
        <v>336045.81354604941</v>
      </c>
      <c r="CH514" s="23"/>
      <c r="CI514" s="3"/>
      <c r="CJ514" s="7">
        <f>SUM(CJ505:CJ513)</f>
        <v>331697.93432291719</v>
      </c>
      <c r="CK514" s="23"/>
      <c r="CL514" s="3"/>
      <c r="CM514" s="7">
        <f>SUM(CM505:CM513)</f>
        <v>328683.52116948518</v>
      </c>
    </row>
    <row r="515" spans="2:91" ht="18" customHeight="1" outlineLevel="1">
      <c r="B515" s="51" t="s">
        <v>356</v>
      </c>
      <c r="C515" s="30"/>
      <c r="D515" s="30"/>
      <c r="E515" s="30"/>
      <c r="F515" s="30"/>
      <c r="G515" s="30"/>
      <c r="H515" s="58"/>
      <c r="I515" s="30"/>
      <c r="J515" s="59"/>
      <c r="K515" s="58"/>
      <c r="L515" s="30"/>
      <c r="M515" s="59"/>
      <c r="N515" s="58"/>
      <c r="O515" s="30"/>
      <c r="P515" s="59"/>
      <c r="Q515" s="58"/>
      <c r="R515" s="30"/>
      <c r="S515" s="59"/>
      <c r="T515" s="58"/>
      <c r="U515" s="30"/>
      <c r="V515" s="59"/>
      <c r="W515" s="58"/>
      <c r="X515" s="30"/>
      <c r="Y515" s="59"/>
      <c r="Z515" s="58"/>
      <c r="AA515" s="30"/>
      <c r="AB515" s="59"/>
      <c r="AC515" s="58"/>
      <c r="AD515" s="30"/>
      <c r="AE515" s="59"/>
      <c r="AF515" s="58"/>
      <c r="AG515" s="30"/>
      <c r="AH515" s="59"/>
      <c r="AI515" s="58"/>
      <c r="AJ515" s="30"/>
      <c r="AK515" s="59"/>
      <c r="AL515" s="58"/>
      <c r="AM515" s="30"/>
      <c r="AN515" s="59"/>
      <c r="AO515" s="58"/>
      <c r="AP515" s="30"/>
      <c r="AQ515" s="59"/>
      <c r="AR515" s="58"/>
      <c r="AS515" s="30"/>
      <c r="AT515" s="59"/>
      <c r="AU515" s="58"/>
      <c r="AV515" s="30"/>
      <c r="AW515" s="59"/>
      <c r="AX515" s="58"/>
      <c r="AY515" s="30"/>
      <c r="AZ515" s="59"/>
      <c r="BA515" s="58"/>
      <c r="BB515" s="30"/>
      <c r="BC515" s="59"/>
      <c r="BD515" s="58"/>
      <c r="BE515" s="30"/>
      <c r="BF515" s="59"/>
      <c r="BG515" s="58"/>
      <c r="BH515" s="30"/>
      <c r="BI515" s="59"/>
      <c r="BJ515" s="58"/>
      <c r="BK515" s="30"/>
      <c r="BL515" s="59"/>
      <c r="BM515" s="58"/>
      <c r="BN515" s="30"/>
      <c r="BO515" s="59"/>
      <c r="BP515" s="58"/>
      <c r="BQ515" s="30"/>
      <c r="BR515" s="59"/>
      <c r="BS515" s="58"/>
      <c r="BT515" s="30"/>
      <c r="BU515" s="59"/>
      <c r="BV515" s="58"/>
      <c r="BW515" s="30"/>
      <c r="BX515" s="59"/>
      <c r="BY515" s="58"/>
      <c r="BZ515" s="30"/>
      <c r="CA515" s="59"/>
      <c r="CB515" s="58"/>
      <c r="CC515" s="30"/>
      <c r="CD515" s="59"/>
      <c r="CE515" s="58"/>
      <c r="CF515" s="30"/>
      <c r="CG515" s="59"/>
      <c r="CH515" s="58"/>
      <c r="CI515" s="30"/>
      <c r="CJ515" s="59"/>
      <c r="CK515" s="58"/>
      <c r="CL515" s="30"/>
      <c r="CM515" s="59"/>
    </row>
    <row r="516" spans="2:91" ht="18" customHeight="1" outlineLevel="1">
      <c r="B516" s="36" t="s">
        <v>342</v>
      </c>
      <c r="C516" s="1" t="s">
        <v>9</v>
      </c>
      <c r="D516" s="1" t="s">
        <v>3</v>
      </c>
      <c r="E516" s="1" t="s">
        <v>11</v>
      </c>
      <c r="H516" s="22"/>
      <c r="J516" s="24">
        <f t="shared" ref="J516:J524" si="698">SUMIFS(J$13:J$404,$D$13:$D$404,$D516,$E$13:$E$404,$E516)</f>
        <v>16879.728715036439</v>
      </c>
      <c r="K516" s="22"/>
      <c r="M516" s="24">
        <f t="shared" ref="M516:M524" si="699">SUMIFS(M$13:M$404,$D$13:$D$404,$D516,$E$13:$E$404,$E516)</f>
        <v>17751.366871392998</v>
      </c>
      <c r="N516" s="22"/>
      <c r="P516" s="24">
        <f t="shared" ref="P516:P524" si="700">SUMIFS(P$13:P$404,$D$13:$D$404,$D516,$E$13:$E$404,$E516)</f>
        <v>18100.288320350119</v>
      </c>
      <c r="Q516" s="22"/>
      <c r="S516" s="24">
        <f t="shared" ref="S516:S524" si="701">SUMIFS(S$13:S$404,$D$13:$D$404,$D516,$E$13:$E$404,$E516)</f>
        <v>18422.831136075747</v>
      </c>
      <c r="T516" s="22"/>
      <c r="V516" s="24">
        <f t="shared" ref="V516:V524" si="702">SUMIFS(V$13:V$404,$D$13:$D$404,$D516,$E$13:$E$404,$E516)</f>
        <v>18293.08145098051</v>
      </c>
      <c r="W516" s="22"/>
      <c r="Y516" s="24">
        <f t="shared" ref="Y516:Y524" si="703">SUMIFS(Y$13:Y$404,$D$13:$D$404,$D516,$E$13:$E$404,$E516)</f>
        <v>18479.240035616724</v>
      </c>
      <c r="Z516" s="22"/>
      <c r="AB516" s="24">
        <f t="shared" ref="AB516:AB524" si="704">SUMIFS(AB$13:AB$404,$D$13:$D$404,$D516,$E$13:$E$404,$E516)</f>
        <v>19497.475752308415</v>
      </c>
      <c r="AC516" s="22"/>
      <c r="AE516" s="24">
        <f t="shared" ref="AE516:AE524" si="705">SUMIFS(AE$13:AE$404,$D$13:$D$404,$D516,$E$13:$E$404,$E516)</f>
        <v>20649.02885291844</v>
      </c>
      <c r="AF516" s="22"/>
      <c r="AH516" s="24">
        <f t="shared" ref="AH516:AH524" si="706">SUMIFS(AH$13:AH$404,$D$13:$D$404,$D516,$E$13:$E$404,$E516)</f>
        <v>20749.373863669633</v>
      </c>
      <c r="AI516" s="22"/>
      <c r="AK516" s="24">
        <f t="shared" ref="AK516:AK524" si="707">SUMIFS(AK$13:AK$404,$D$13:$D$404,$D516,$E$13:$E$404,$E516)</f>
        <v>19295.212510468187</v>
      </c>
      <c r="AL516" s="22"/>
      <c r="AN516" s="24">
        <f t="shared" ref="AN516:AN524" si="708">SUMIFS(AN$13:AN$404,$D$13:$D$404,$D516,$E$13:$E$404,$E516)</f>
        <v>22072.898219216971</v>
      </c>
      <c r="AO516" s="22"/>
      <c r="AQ516" s="24">
        <f t="shared" ref="AQ516:AQ524" si="709">SUMIFS(AQ$13:AQ$404,$D$13:$D$404,$D516,$E$13:$E$404,$E516)</f>
        <v>23713.801779210706</v>
      </c>
      <c r="AR516" s="22"/>
      <c r="AT516" s="24">
        <f t="shared" ref="AT516:AT524" si="710">SUMIFS(AT$13:AT$404,$D$13:$D$404,$D516,$E$13:$E$404,$E516)</f>
        <v>26042.004993053491</v>
      </c>
      <c r="AU516" s="22"/>
      <c r="AW516" s="24">
        <f t="shared" ref="AW516:AW524" si="711">SUMIFS(AW$13:AW$404,$D$13:$D$404,$D516,$E$13:$E$404,$E516)</f>
        <v>16594.198037370672</v>
      </c>
      <c r="AX516" s="22"/>
      <c r="AZ516" s="24">
        <f t="shared" ref="AZ516:AZ524" si="712">SUMIFS(AZ$13:AZ$404,$D$13:$D$404,$D516,$E$13:$E$404,$E516)</f>
        <v>17561.375322218155</v>
      </c>
      <c r="BA516" s="22"/>
      <c r="BC516" s="24">
        <f t="shared" ref="BC516:BC524" si="713">SUMIFS(BC$13:BC$404,$D$13:$D$404,$D516,$E$13:$E$404,$E516)</f>
        <v>17729.001352749743</v>
      </c>
      <c r="BD516" s="22"/>
      <c r="BF516" s="24">
        <f t="shared" ref="BF516:BF524" si="714">SUMIFS(BF$13:BF$404,$D$13:$D$404,$D516,$E$13:$E$404,$E516)</f>
        <v>18060.162306467813</v>
      </c>
      <c r="BG516" s="22"/>
      <c r="BI516" s="24">
        <f t="shared" ref="BI516:BI524" si="715">SUMIFS(BI$13:BI$404,$D$13:$D$404,$D516,$E$13:$E$404,$E516)</f>
        <v>17985.135360793003</v>
      </c>
      <c r="BJ516" s="22"/>
      <c r="BL516" s="24">
        <f t="shared" ref="BL516:BL524" si="716">SUMIFS(BL$13:BL$404,$D$13:$D$404,$D516,$E$13:$E$404,$E516)</f>
        <v>18301.911490731323</v>
      </c>
      <c r="BM516" s="22"/>
      <c r="BO516" s="24">
        <f t="shared" ref="BO516:BO524" si="717">SUMIFS(BO$13:BO$404,$D$13:$D$404,$D516,$E$13:$E$404,$E516)</f>
        <v>19391.320967195046</v>
      </c>
      <c r="BP516" s="22"/>
      <c r="BR516" s="24">
        <f t="shared" ref="BR516:BR524" si="718">SUMIFS(BR$13:BR$404,$D$13:$D$404,$D516,$E$13:$E$404,$E516)</f>
        <v>20254.57715159046</v>
      </c>
      <c r="BS516" s="22"/>
      <c r="BU516" s="24">
        <f t="shared" ref="BU516:BU524" si="719">SUMIFS(BU$13:BU$404,$D$13:$D$404,$D516,$E$13:$E$404,$E516)</f>
        <v>20221.418853505649</v>
      </c>
      <c r="BV516" s="22"/>
      <c r="BX516" s="24">
        <f t="shared" ref="BX516:BX524" si="720">SUMIFS(BX$13:BX$404,$D$13:$D$404,$D516,$E$13:$E$404,$E516)</f>
        <v>18836.060324966678</v>
      </c>
      <c r="BY516" s="22"/>
      <c r="CA516" s="24">
        <f t="shared" ref="CA516:CA524" si="721">SUMIFS(CA$13:CA$404,$D$13:$D$404,$D516,$E$13:$E$404,$E516)</f>
        <v>22280.767510392132</v>
      </c>
      <c r="CB516" s="22"/>
      <c r="CD516" s="24">
        <f t="shared" ref="CD516:CD524" si="722">SUMIFS(CD$13:CD$404,$D$13:$D$404,$D516,$E$13:$E$404,$E516)</f>
        <v>23634.363206779406</v>
      </c>
      <c r="CE516" s="22"/>
      <c r="CG516" s="24">
        <f t="shared" ref="CG516:CG524" si="723">SUMIFS(CG$13:CG$404,$D$13:$D$404,$D516,$E$13:$E$404,$E516)</f>
        <v>23900.196018831255</v>
      </c>
      <c r="CH516" s="22"/>
      <c r="CJ516" s="24">
        <f t="shared" ref="CJ516:CJ524" si="724">SUMIFS(CJ$13:CJ$404,$D$13:$D$404,$D516,$E$13:$E$404,$E516)</f>
        <v>21297.295050139837</v>
      </c>
      <c r="CK516" s="22"/>
      <c r="CM516" s="24">
        <f t="shared" ref="CM516:CM524" si="725">SUMIFS(CM$13:CM$404,$D$13:$D$404,$D516,$E$13:$E$404,$E516)</f>
        <v>20488.321047538815</v>
      </c>
    </row>
    <row r="517" spans="2:91" ht="18" customHeight="1" outlineLevel="1">
      <c r="B517" s="36" t="s">
        <v>350</v>
      </c>
      <c r="C517" s="1" t="s">
        <v>9</v>
      </c>
      <c r="D517" s="1" t="s">
        <v>4</v>
      </c>
      <c r="E517" s="1" t="s">
        <v>11</v>
      </c>
      <c r="H517" s="22"/>
      <c r="J517" s="24">
        <f t="shared" si="698"/>
        <v>12367.678924205269</v>
      </c>
      <c r="K517" s="22"/>
      <c r="M517" s="24">
        <f t="shared" si="699"/>
        <v>12388.526454647792</v>
      </c>
      <c r="N517" s="22"/>
      <c r="P517" s="24">
        <f t="shared" si="700"/>
        <v>12928.98781066073</v>
      </c>
      <c r="Q517" s="22"/>
      <c r="S517" s="24">
        <f t="shared" si="701"/>
        <v>13898.134807386137</v>
      </c>
      <c r="T517" s="22"/>
      <c r="V517" s="24">
        <f t="shared" si="702"/>
        <v>14624.162119022723</v>
      </c>
      <c r="W517" s="22"/>
      <c r="Y517" s="24">
        <f t="shared" si="703"/>
        <v>15722.224956522563</v>
      </c>
      <c r="Z517" s="22"/>
      <c r="AB517" s="24">
        <f t="shared" si="704"/>
        <v>16922.320234350409</v>
      </c>
      <c r="AC517" s="22"/>
      <c r="AE517" s="24">
        <f t="shared" si="705"/>
        <v>17443.229058904759</v>
      </c>
      <c r="AF517" s="22"/>
      <c r="AH517" s="24">
        <f t="shared" si="706"/>
        <v>18117.57387509153</v>
      </c>
      <c r="AI517" s="22"/>
      <c r="AK517" s="24">
        <f t="shared" si="707"/>
        <v>16493.261631390233</v>
      </c>
      <c r="AL517" s="22"/>
      <c r="AN517" s="24">
        <f t="shared" si="708"/>
        <v>19972.202478893032</v>
      </c>
      <c r="AO517" s="22"/>
      <c r="AQ517" s="24">
        <f t="shared" si="709"/>
        <v>22132.479524558636</v>
      </c>
      <c r="AR517" s="22"/>
      <c r="AT517" s="24">
        <f t="shared" si="710"/>
        <v>24011.473480688441</v>
      </c>
      <c r="AU517" s="22"/>
      <c r="AW517" s="24">
        <f t="shared" si="711"/>
        <v>10995.690640186804</v>
      </c>
      <c r="AX517" s="22"/>
      <c r="AZ517" s="24">
        <f t="shared" si="712"/>
        <v>10925.445809043462</v>
      </c>
      <c r="BA517" s="22"/>
      <c r="BC517" s="24">
        <f t="shared" si="713"/>
        <v>11547.589165620671</v>
      </c>
      <c r="BD517" s="22"/>
      <c r="BF517" s="24">
        <f t="shared" si="714"/>
        <v>12423.702079459439</v>
      </c>
      <c r="BG517" s="22"/>
      <c r="BI517" s="24">
        <f t="shared" si="715"/>
        <v>12811.661388701319</v>
      </c>
      <c r="BJ517" s="22"/>
      <c r="BL517" s="24">
        <f t="shared" si="716"/>
        <v>13509.043067027751</v>
      </c>
      <c r="BM517" s="22"/>
      <c r="BO517" s="24">
        <f t="shared" si="717"/>
        <v>15226.860352758187</v>
      </c>
      <c r="BP517" s="22"/>
      <c r="BR517" s="24">
        <f t="shared" si="718"/>
        <v>16368.08610193186</v>
      </c>
      <c r="BS517" s="22"/>
      <c r="BU517" s="24">
        <f t="shared" si="719"/>
        <v>18107.598223227906</v>
      </c>
      <c r="BV517" s="22"/>
      <c r="BX517" s="24">
        <f t="shared" si="720"/>
        <v>16267.136753188675</v>
      </c>
      <c r="BY517" s="22"/>
      <c r="CA517" s="24">
        <f t="shared" si="721"/>
        <v>19629.120008567992</v>
      </c>
      <c r="CB517" s="22"/>
      <c r="CD517" s="24">
        <f t="shared" si="722"/>
        <v>23125.851055905834</v>
      </c>
      <c r="CE517" s="22"/>
      <c r="CG517" s="24">
        <f t="shared" si="723"/>
        <v>22874.930689011282</v>
      </c>
      <c r="CH517" s="22"/>
      <c r="CJ517" s="24">
        <f t="shared" si="724"/>
        <v>20522.475644348284</v>
      </c>
      <c r="CK517" s="22"/>
      <c r="CM517" s="24">
        <f t="shared" si="725"/>
        <v>20841.540736859093</v>
      </c>
    </row>
    <row r="518" spans="2:91" ht="18" customHeight="1" outlineLevel="1">
      <c r="B518" s="36" t="s">
        <v>352</v>
      </c>
      <c r="C518" s="1" t="s">
        <v>9</v>
      </c>
      <c r="D518" s="1" t="s">
        <v>5</v>
      </c>
      <c r="E518" s="1" t="s">
        <v>11</v>
      </c>
      <c r="H518" s="22"/>
      <c r="J518" s="24">
        <f t="shared" si="698"/>
        <v>231.55718349262031</v>
      </c>
      <c r="K518" s="22"/>
      <c r="M518" s="24">
        <f t="shared" si="699"/>
        <v>507.56345143175707</v>
      </c>
      <c r="N518" s="22"/>
      <c r="P518" s="24">
        <f t="shared" si="700"/>
        <v>626.02592186941195</v>
      </c>
      <c r="Q518" s="22"/>
      <c r="S518" s="24">
        <f t="shared" si="701"/>
        <v>786.70523252008275</v>
      </c>
      <c r="T518" s="22"/>
      <c r="V518" s="24">
        <f t="shared" si="702"/>
        <v>1141.0477299255188</v>
      </c>
      <c r="W518" s="22"/>
      <c r="Y518" s="24">
        <f t="shared" si="703"/>
        <v>1594.2559422700424</v>
      </c>
      <c r="Z518" s="22"/>
      <c r="AB518" s="24">
        <f t="shared" si="704"/>
        <v>2029.7258734552206</v>
      </c>
      <c r="AC518" s="22"/>
      <c r="AE518" s="24">
        <f t="shared" si="705"/>
        <v>2530.8373526521191</v>
      </c>
      <c r="AF518" s="22"/>
      <c r="AH518" s="24">
        <f t="shared" si="706"/>
        <v>3555.7055869028691</v>
      </c>
      <c r="AI518" s="22"/>
      <c r="AK518" s="24">
        <f t="shared" si="707"/>
        <v>8479.0875376184413</v>
      </c>
      <c r="AL518" s="22"/>
      <c r="AN518" s="24">
        <f t="shared" si="708"/>
        <v>13627.125482071591</v>
      </c>
      <c r="AO518" s="22"/>
      <c r="AQ518" s="24">
        <f t="shared" si="709"/>
        <v>15765.268306658791</v>
      </c>
      <c r="AR518" s="22"/>
      <c r="AT518" s="24">
        <f t="shared" si="710"/>
        <v>22219.251567908283</v>
      </c>
      <c r="AU518" s="22"/>
      <c r="AW518" s="24">
        <f t="shared" si="711"/>
        <v>194.63717916006934</v>
      </c>
      <c r="AX518" s="22"/>
      <c r="AZ518" s="24">
        <f t="shared" si="712"/>
        <v>387.7645515772727</v>
      </c>
      <c r="BA518" s="22"/>
      <c r="BC518" s="24">
        <f t="shared" si="713"/>
        <v>427.2934209717709</v>
      </c>
      <c r="BD518" s="22"/>
      <c r="BF518" s="24">
        <f t="shared" si="714"/>
        <v>515.03563415489702</v>
      </c>
      <c r="BG518" s="22"/>
      <c r="BI518" s="24">
        <f t="shared" si="715"/>
        <v>720.97246649471958</v>
      </c>
      <c r="BJ518" s="22"/>
      <c r="BL518" s="24">
        <f t="shared" si="716"/>
        <v>1030.9548069820366</v>
      </c>
      <c r="BM518" s="22"/>
      <c r="BO518" s="24">
        <f t="shared" si="717"/>
        <v>1170.7862741842748</v>
      </c>
      <c r="BP518" s="22"/>
      <c r="BR518" s="24">
        <f t="shared" si="718"/>
        <v>1700.4122239091348</v>
      </c>
      <c r="BS518" s="22"/>
      <c r="BU518" s="24">
        <f t="shared" si="719"/>
        <v>2531.8339915575448</v>
      </c>
      <c r="BV518" s="22"/>
      <c r="BX518" s="24">
        <f t="shared" si="720"/>
        <v>5008.9844770073641</v>
      </c>
      <c r="BY518" s="22"/>
      <c r="CA518" s="24">
        <f t="shared" si="721"/>
        <v>7513.2608953873578</v>
      </c>
      <c r="CB518" s="22"/>
      <c r="CD518" s="24">
        <f t="shared" si="722"/>
        <v>9547.7304648356549</v>
      </c>
      <c r="CE518" s="22"/>
      <c r="CG518" s="24">
        <f t="shared" si="723"/>
        <v>14803.329051127772</v>
      </c>
      <c r="CH518" s="22"/>
      <c r="CJ518" s="24">
        <f t="shared" si="724"/>
        <v>14661.222700537477</v>
      </c>
      <c r="CK518" s="22"/>
      <c r="CM518" s="24">
        <f t="shared" si="725"/>
        <v>15734.016333604257</v>
      </c>
    </row>
    <row r="519" spans="2:91" ht="18" customHeight="1" outlineLevel="1">
      <c r="B519" s="36" t="s">
        <v>351</v>
      </c>
      <c r="C519" s="1" t="s">
        <v>9</v>
      </c>
      <c r="D519" s="1" t="s">
        <v>7</v>
      </c>
      <c r="E519" s="1" t="s">
        <v>11</v>
      </c>
      <c r="H519" s="22"/>
      <c r="J519" s="24">
        <f t="shared" si="698"/>
        <v>9204.6815672077628</v>
      </c>
      <c r="K519" s="22"/>
      <c r="M519" s="24">
        <f t="shared" si="699"/>
        <v>12118.180953338824</v>
      </c>
      <c r="N519" s="22"/>
      <c r="P519" s="24">
        <f t="shared" si="700"/>
        <v>13445.229219295639</v>
      </c>
      <c r="Q519" s="22"/>
      <c r="S519" s="24">
        <f t="shared" si="701"/>
        <v>12666.859390132124</v>
      </c>
      <c r="T519" s="22"/>
      <c r="V519" s="24">
        <f t="shared" si="702"/>
        <v>12609.222263996695</v>
      </c>
      <c r="W519" s="22"/>
      <c r="Y519" s="24">
        <f t="shared" si="703"/>
        <v>12412.130037034856</v>
      </c>
      <c r="Z519" s="22"/>
      <c r="AB519" s="24">
        <f t="shared" si="704"/>
        <v>13174.21154441123</v>
      </c>
      <c r="AC519" s="22"/>
      <c r="AE519" s="24">
        <f t="shared" si="705"/>
        <v>14182.740837853151</v>
      </c>
      <c r="AF519" s="22"/>
      <c r="AH519" s="24">
        <f t="shared" si="706"/>
        <v>16209.775545948954</v>
      </c>
      <c r="AI519" s="22"/>
      <c r="AK519" s="24">
        <f t="shared" si="707"/>
        <v>15816.674391609382</v>
      </c>
      <c r="AL519" s="22"/>
      <c r="AN519" s="24">
        <f t="shared" si="708"/>
        <v>17557.747342970317</v>
      </c>
      <c r="AO519" s="22"/>
      <c r="AQ519" s="24">
        <f t="shared" si="709"/>
        <v>18183.671685837176</v>
      </c>
      <c r="AR519" s="22"/>
      <c r="AT519" s="24">
        <f t="shared" si="710"/>
        <v>20542.124493750813</v>
      </c>
      <c r="AU519" s="22"/>
      <c r="AW519" s="24">
        <f t="shared" si="711"/>
        <v>8984.3088791016671</v>
      </c>
      <c r="AX519" s="22"/>
      <c r="AZ519" s="24">
        <f t="shared" si="712"/>
        <v>13154.021458182542</v>
      </c>
      <c r="BA519" s="22"/>
      <c r="BC519" s="24">
        <f t="shared" si="713"/>
        <v>14109.281601381384</v>
      </c>
      <c r="BD519" s="22"/>
      <c r="BF519" s="24">
        <f t="shared" si="714"/>
        <v>13750.09227873131</v>
      </c>
      <c r="BG519" s="22"/>
      <c r="BI519" s="24">
        <f t="shared" si="715"/>
        <v>12945.209213439632</v>
      </c>
      <c r="BJ519" s="22"/>
      <c r="BL519" s="24">
        <f t="shared" si="716"/>
        <v>12259.369372573752</v>
      </c>
      <c r="BM519" s="22"/>
      <c r="BO519" s="24">
        <f t="shared" si="717"/>
        <v>13415.311780904218</v>
      </c>
      <c r="BP519" s="22"/>
      <c r="BR519" s="24">
        <f t="shared" si="718"/>
        <v>14087.030688743002</v>
      </c>
      <c r="BS519" s="22"/>
      <c r="BU519" s="24">
        <f t="shared" si="719"/>
        <v>16325.308879282287</v>
      </c>
      <c r="BV519" s="22"/>
      <c r="BX519" s="24">
        <f t="shared" si="720"/>
        <v>16143.520028428704</v>
      </c>
      <c r="BY519" s="22"/>
      <c r="CA519" s="24">
        <f t="shared" si="721"/>
        <v>17251.66462430697</v>
      </c>
      <c r="CB519" s="22"/>
      <c r="CD519" s="24">
        <f t="shared" si="722"/>
        <v>17479.928708557134</v>
      </c>
      <c r="CE519" s="22"/>
      <c r="CG519" s="24">
        <f t="shared" si="723"/>
        <v>19015.38710108864</v>
      </c>
      <c r="CH519" s="22"/>
      <c r="CJ519" s="24">
        <f t="shared" si="724"/>
        <v>20344.280014854769</v>
      </c>
      <c r="CK519" s="22"/>
      <c r="CM519" s="24">
        <f t="shared" si="725"/>
        <v>19809.741829226994</v>
      </c>
    </row>
    <row r="520" spans="2:91" ht="18" customHeight="1" outlineLevel="1">
      <c r="B520" s="36" t="s">
        <v>18</v>
      </c>
      <c r="H520" s="22"/>
      <c r="J520" s="24">
        <f t="shared" ref="J520" si="726">J256</f>
        <v>0</v>
      </c>
      <c r="K520" s="22"/>
      <c r="M520" s="24">
        <f t="shared" ref="M520" si="727">M256</f>
        <v>0</v>
      </c>
      <c r="N520" s="22"/>
      <c r="P520" s="24">
        <f t="shared" ref="P520" si="728">P256</f>
        <v>0</v>
      </c>
      <c r="Q520" s="22"/>
      <c r="S520" s="24">
        <f t="shared" ref="S520" si="729">S256</f>
        <v>0</v>
      </c>
      <c r="T520" s="22"/>
      <c r="V520" s="24">
        <f t="shared" ref="V520" si="730">V256</f>
        <v>0</v>
      </c>
      <c r="W520" s="22"/>
      <c r="Y520" s="24">
        <f t="shared" ref="Y520" si="731">Y256</f>
        <v>0</v>
      </c>
      <c r="Z520" s="22"/>
      <c r="AB520" s="24">
        <f t="shared" ref="AB520" si="732">AB256</f>
        <v>0</v>
      </c>
      <c r="AC520" s="22"/>
      <c r="AE520" s="24">
        <f t="shared" ref="AE520" si="733">AE256</f>
        <v>0</v>
      </c>
      <c r="AF520" s="22"/>
      <c r="AH520" s="24">
        <f t="shared" ref="AH520" si="734">AH256</f>
        <v>0</v>
      </c>
      <c r="AI520" s="22"/>
      <c r="AK520" s="24">
        <f t="shared" ref="AK520" si="735">AK256</f>
        <v>0</v>
      </c>
      <c r="AL520" s="22"/>
      <c r="AN520" s="24">
        <f t="shared" ref="AN520" si="736">AN256</f>
        <v>0</v>
      </c>
      <c r="AO520" s="22"/>
      <c r="AQ520" s="24">
        <f t="shared" ref="AQ520" si="737">AQ256</f>
        <v>0</v>
      </c>
      <c r="AR520" s="22"/>
      <c r="AT520" s="24">
        <f t="shared" ref="AT520" si="738">AT256</f>
        <v>0</v>
      </c>
      <c r="AU520" s="22"/>
      <c r="AW520" s="24">
        <f t="shared" ref="AW520" si="739">AW256</f>
        <v>938.65157881714822</v>
      </c>
      <c r="AX520" s="22"/>
      <c r="AZ520" s="24">
        <f t="shared" ref="AZ520" si="740">AZ256</f>
        <v>1007.7907088423816</v>
      </c>
      <c r="BA520" s="22"/>
      <c r="BC520" s="24">
        <f t="shared" ref="BC520" si="741">BC256</f>
        <v>977.32261764482109</v>
      </c>
      <c r="BD520" s="22"/>
      <c r="BF520" s="24">
        <f t="shared" ref="BF520" si="742">BF256</f>
        <v>952.71377475448378</v>
      </c>
      <c r="BG520" s="22"/>
      <c r="BI520" s="24">
        <f t="shared" ref="BI520" si="743">BI256</f>
        <v>939.82342847859275</v>
      </c>
      <c r="BJ520" s="22"/>
      <c r="BL520" s="24">
        <f t="shared" ref="BL520" si="744">BL256</f>
        <v>814.43551470401758</v>
      </c>
      <c r="BM520" s="22"/>
      <c r="BO520" s="24">
        <f t="shared" ref="BO520" si="745">BO256</f>
        <v>798.61554427451506</v>
      </c>
      <c r="BP520" s="22"/>
      <c r="BR520" s="24">
        <f t="shared" ref="BR520" si="746">BR256</f>
        <v>888.26204337502918</v>
      </c>
      <c r="BS520" s="22"/>
      <c r="BU520" s="24">
        <f t="shared" ref="BU520" si="747">BU256</f>
        <v>975.56484315265425</v>
      </c>
      <c r="BV520" s="22"/>
      <c r="BX520" s="24">
        <f t="shared" ref="BX520" si="748">BX256</f>
        <v>925.76123254125719</v>
      </c>
      <c r="BY520" s="22"/>
      <c r="CA520" s="24">
        <f t="shared" ref="CA520" si="749">CA256</f>
        <v>1079.8594630212262</v>
      </c>
      <c r="CB520" s="22"/>
      <c r="CD520" s="24">
        <f t="shared" ref="CD520" si="750">CD256</f>
        <v>1186.3337232600852</v>
      </c>
      <c r="CE520" s="22"/>
      <c r="CG520" s="24">
        <f t="shared" ref="CG520" si="751">CG256</f>
        <v>1572.8538926683532</v>
      </c>
      <c r="CH520" s="22"/>
      <c r="CJ520" s="24">
        <f>CJ256</f>
        <v>1122.5902744666989</v>
      </c>
      <c r="CK520" s="22"/>
      <c r="CM520" s="24">
        <f>CM256</f>
        <v>1080.1861412526966</v>
      </c>
    </row>
    <row r="521" spans="2:91" ht="18" customHeight="1" outlineLevel="1">
      <c r="B521" s="36" t="s">
        <v>353</v>
      </c>
      <c r="C521" s="1" t="s">
        <v>9</v>
      </c>
      <c r="D521" s="1" t="s">
        <v>8</v>
      </c>
      <c r="E521" s="1" t="s">
        <v>11</v>
      </c>
      <c r="H521" s="22"/>
      <c r="J521" s="24">
        <f t="shared" si="698"/>
        <v>6932.2738754329775</v>
      </c>
      <c r="K521" s="22"/>
      <c r="M521" s="24">
        <f t="shared" si="699"/>
        <v>4605.276954534992</v>
      </c>
      <c r="N521" s="22"/>
      <c r="P521" s="24">
        <f t="shared" si="700"/>
        <v>4074.8986793200938</v>
      </c>
      <c r="Q521" s="22"/>
      <c r="S521" s="24">
        <f t="shared" si="701"/>
        <v>4849.7119010976821</v>
      </c>
      <c r="T521" s="22"/>
      <c r="V521" s="24">
        <f t="shared" si="702"/>
        <v>4573.3805320798729</v>
      </c>
      <c r="W521" s="22"/>
      <c r="Y521" s="24">
        <f t="shared" si="703"/>
        <v>4712.1942331639348</v>
      </c>
      <c r="Z521" s="22"/>
      <c r="AB521" s="24">
        <f t="shared" si="704"/>
        <v>5397.1683326644707</v>
      </c>
      <c r="AC521" s="22"/>
      <c r="AE521" s="24">
        <f t="shared" si="705"/>
        <v>5172.6955903869275</v>
      </c>
      <c r="AF521" s="22"/>
      <c r="AH521" s="24">
        <f t="shared" si="706"/>
        <v>5185.1788013381138</v>
      </c>
      <c r="AI521" s="22"/>
      <c r="AK521" s="24">
        <f t="shared" si="707"/>
        <v>6356.2671449085956</v>
      </c>
      <c r="AL521" s="22"/>
      <c r="AN521" s="24">
        <f t="shared" si="708"/>
        <v>8268.7241541910989</v>
      </c>
      <c r="AO521" s="22"/>
      <c r="AQ521" s="24">
        <f t="shared" si="709"/>
        <v>11814.223102636561</v>
      </c>
      <c r="AR521" s="22"/>
      <c r="AT521" s="24">
        <f t="shared" si="710"/>
        <v>12400.220511331559</v>
      </c>
      <c r="AU521" s="22"/>
      <c r="AW521" s="24">
        <f t="shared" si="711"/>
        <v>6979.4044966044385</v>
      </c>
      <c r="AX521" s="22"/>
      <c r="AZ521" s="24">
        <f t="shared" si="712"/>
        <v>4723.1463519077788</v>
      </c>
      <c r="BA521" s="22"/>
      <c r="BC521" s="24">
        <f t="shared" si="713"/>
        <v>4220.5479294835886</v>
      </c>
      <c r="BD521" s="22"/>
      <c r="BF521" s="24">
        <f t="shared" si="714"/>
        <v>4998.0879625740508</v>
      </c>
      <c r="BG521" s="22"/>
      <c r="BI521" s="24">
        <f t="shared" si="715"/>
        <v>4680.0699171334172</v>
      </c>
      <c r="BJ521" s="22"/>
      <c r="BL521" s="24">
        <f t="shared" si="716"/>
        <v>4721.9114758185115</v>
      </c>
      <c r="BM521" s="22"/>
      <c r="BO521" s="24">
        <f t="shared" si="717"/>
        <v>5388.6756864414156</v>
      </c>
      <c r="BP521" s="22"/>
      <c r="BR521" s="24">
        <f t="shared" si="718"/>
        <v>5142.0588384971634</v>
      </c>
      <c r="BS521" s="22"/>
      <c r="BU521" s="24">
        <f t="shared" si="719"/>
        <v>5088.9932893969826</v>
      </c>
      <c r="BV521" s="22"/>
      <c r="BX521" s="24">
        <f t="shared" si="720"/>
        <v>6617.5836446405983</v>
      </c>
      <c r="BY521" s="22"/>
      <c r="CA521" s="24">
        <f t="shared" si="721"/>
        <v>9033.8121337124448</v>
      </c>
      <c r="CB521" s="22"/>
      <c r="CD521" s="24">
        <f t="shared" si="722"/>
        <v>12300.622117280973</v>
      </c>
      <c r="CE521" s="22"/>
      <c r="CG521" s="24">
        <f t="shared" si="723"/>
        <v>13881.870365754801</v>
      </c>
      <c r="CH521" s="22"/>
      <c r="CJ521" s="24">
        <f t="shared" si="724"/>
        <v>13068.470193250239</v>
      </c>
      <c r="CK521" s="22"/>
      <c r="CM521" s="24">
        <f t="shared" si="725"/>
        <v>15097.038002859983</v>
      </c>
    </row>
    <row r="522" spans="2:91" ht="18" customHeight="1" outlineLevel="1">
      <c r="B522" s="36" t="s">
        <v>272</v>
      </c>
      <c r="C522" s="1" t="s">
        <v>9</v>
      </c>
      <c r="D522" s="1" t="s">
        <v>0</v>
      </c>
      <c r="E522" s="1" t="s">
        <v>11</v>
      </c>
      <c r="H522" s="22"/>
      <c r="J522" s="24">
        <f t="shared" si="698"/>
        <v>3000</v>
      </c>
      <c r="K522" s="22"/>
      <c r="M522" s="24">
        <f t="shared" si="699"/>
        <v>3700</v>
      </c>
      <c r="N522" s="22"/>
      <c r="P522" s="24">
        <f t="shared" si="700"/>
        <v>4700</v>
      </c>
      <c r="Q522" s="22"/>
      <c r="S522" s="24">
        <f t="shared" si="701"/>
        <v>4575.2212389380529</v>
      </c>
      <c r="T522" s="22"/>
      <c r="V522" s="24">
        <f t="shared" si="702"/>
        <v>4570.7964601769918</v>
      </c>
      <c r="W522" s="22"/>
      <c r="Y522" s="24">
        <f t="shared" si="703"/>
        <v>4672.212389380531</v>
      </c>
      <c r="Z522" s="22"/>
      <c r="AB522" s="24">
        <f t="shared" si="704"/>
        <v>5131.5398230088495</v>
      </c>
      <c r="AC522" s="22"/>
      <c r="AE522" s="24">
        <f t="shared" si="705"/>
        <v>4707.0796460176989</v>
      </c>
      <c r="AF522" s="22"/>
      <c r="AH522" s="24">
        <f t="shared" si="706"/>
        <v>5109.7345132743367</v>
      </c>
      <c r="AI522" s="22"/>
      <c r="AK522" s="24">
        <f t="shared" si="707"/>
        <v>4500</v>
      </c>
      <c r="AL522" s="22"/>
      <c r="AN522" s="24">
        <f t="shared" si="708"/>
        <v>4583.1858407079653</v>
      </c>
      <c r="AO522" s="22"/>
      <c r="AQ522" s="24">
        <f t="shared" si="709"/>
        <v>4897.345132743364</v>
      </c>
      <c r="AR522" s="22"/>
      <c r="AT522" s="24">
        <f t="shared" si="710"/>
        <v>4825.2499712676708</v>
      </c>
      <c r="AU522" s="22"/>
      <c r="AW522" s="24">
        <f t="shared" si="711"/>
        <v>3000</v>
      </c>
      <c r="AX522" s="22"/>
      <c r="AZ522" s="24">
        <f t="shared" si="712"/>
        <v>3700</v>
      </c>
      <c r="BA522" s="22"/>
      <c r="BC522" s="24">
        <f t="shared" si="713"/>
        <v>4700</v>
      </c>
      <c r="BD522" s="22"/>
      <c r="BF522" s="24">
        <f t="shared" si="714"/>
        <v>4575.2212389380529</v>
      </c>
      <c r="BG522" s="22"/>
      <c r="BI522" s="24">
        <f t="shared" si="715"/>
        <v>4570.7964601769918</v>
      </c>
      <c r="BJ522" s="22"/>
      <c r="BL522" s="24">
        <f t="shared" si="716"/>
        <v>4770.879056047198</v>
      </c>
      <c r="BM522" s="22"/>
      <c r="BO522" s="24">
        <f t="shared" si="717"/>
        <v>5230.2064896755164</v>
      </c>
      <c r="BP522" s="22"/>
      <c r="BR522" s="24">
        <f t="shared" si="718"/>
        <v>4805.7463126843659</v>
      </c>
      <c r="BS522" s="22"/>
      <c r="BU522" s="24">
        <f t="shared" si="719"/>
        <v>5227.7345132743367</v>
      </c>
      <c r="BV522" s="22"/>
      <c r="BX522" s="24">
        <f t="shared" si="720"/>
        <v>4663</v>
      </c>
      <c r="BY522" s="22"/>
      <c r="CA522" s="24">
        <f t="shared" si="721"/>
        <v>4767.1858407079653</v>
      </c>
      <c r="CB522" s="22"/>
      <c r="CD522" s="24">
        <f t="shared" si="722"/>
        <v>5191.345132743364</v>
      </c>
      <c r="CE522" s="22"/>
      <c r="CG522" s="24">
        <f t="shared" si="723"/>
        <v>5240</v>
      </c>
      <c r="CH522" s="22"/>
      <c r="CJ522" s="24">
        <f t="shared" si="724"/>
        <v>6793</v>
      </c>
      <c r="CK522" s="22"/>
      <c r="CM522" s="24">
        <f t="shared" si="725"/>
        <v>6257.1428571428578</v>
      </c>
    </row>
    <row r="523" spans="2:91" ht="18" customHeight="1" outlineLevel="1">
      <c r="B523" s="36" t="s">
        <v>354</v>
      </c>
      <c r="C523" s="1" t="s">
        <v>9</v>
      </c>
      <c r="D523" s="1" t="s">
        <v>1</v>
      </c>
      <c r="E523" s="1" t="s">
        <v>11</v>
      </c>
      <c r="H523" s="22"/>
      <c r="J523" s="24">
        <f t="shared" si="698"/>
        <v>0</v>
      </c>
      <c r="K523" s="22"/>
      <c r="M523" s="24">
        <f t="shared" si="699"/>
        <v>20</v>
      </c>
      <c r="N523" s="22"/>
      <c r="P523" s="24">
        <f t="shared" si="700"/>
        <v>20</v>
      </c>
      <c r="Q523" s="22"/>
      <c r="S523" s="24">
        <f t="shared" si="701"/>
        <v>0</v>
      </c>
      <c r="T523" s="22"/>
      <c r="V523" s="24">
        <f t="shared" si="702"/>
        <v>13</v>
      </c>
      <c r="W523" s="22"/>
      <c r="Y523" s="24">
        <f t="shared" si="703"/>
        <v>0</v>
      </c>
      <c r="Z523" s="22"/>
      <c r="AB523" s="24">
        <f t="shared" si="704"/>
        <v>38.200000000000003</v>
      </c>
      <c r="AC523" s="22"/>
      <c r="AE523" s="24">
        <f t="shared" si="705"/>
        <v>38.200000000000003</v>
      </c>
      <c r="AF523" s="22"/>
      <c r="AH523" s="24">
        <f t="shared" si="706"/>
        <v>38.200000000000003</v>
      </c>
      <c r="AI523" s="22"/>
      <c r="AK523" s="24">
        <f t="shared" si="707"/>
        <v>0</v>
      </c>
      <c r="AL523" s="22"/>
      <c r="AN523" s="24">
        <f t="shared" si="708"/>
        <v>22.9</v>
      </c>
      <c r="AO523" s="22"/>
      <c r="AQ523" s="24">
        <f t="shared" si="709"/>
        <v>22.9</v>
      </c>
      <c r="AR523" s="22"/>
      <c r="AT523" s="24">
        <f t="shared" si="710"/>
        <v>22.9</v>
      </c>
      <c r="AU523" s="22"/>
      <c r="AW523" s="24">
        <f t="shared" si="711"/>
        <v>0</v>
      </c>
      <c r="AX523" s="22"/>
      <c r="AZ523" s="24">
        <f t="shared" si="712"/>
        <v>20</v>
      </c>
      <c r="BA523" s="22"/>
      <c r="BC523" s="24">
        <f t="shared" si="713"/>
        <v>20</v>
      </c>
      <c r="BD523" s="22"/>
      <c r="BF523" s="24">
        <f t="shared" si="714"/>
        <v>0</v>
      </c>
      <c r="BG523" s="22"/>
      <c r="BI523" s="24">
        <f t="shared" si="715"/>
        <v>13</v>
      </c>
      <c r="BJ523" s="22"/>
      <c r="BL523" s="24">
        <f t="shared" si="716"/>
        <v>0</v>
      </c>
      <c r="BM523" s="22"/>
      <c r="BO523" s="24">
        <f t="shared" si="717"/>
        <v>38</v>
      </c>
      <c r="BP523" s="22"/>
      <c r="BR523" s="24">
        <f t="shared" si="718"/>
        <v>38</v>
      </c>
      <c r="BS523" s="22"/>
      <c r="BU523" s="24">
        <f t="shared" si="719"/>
        <v>38</v>
      </c>
      <c r="BV523" s="22"/>
      <c r="BX523" s="24">
        <f t="shared" si="720"/>
        <v>0</v>
      </c>
      <c r="BY523" s="22"/>
      <c r="CA523" s="24">
        <f t="shared" si="721"/>
        <v>23</v>
      </c>
      <c r="CB523" s="22"/>
      <c r="CD523" s="24">
        <f t="shared" si="722"/>
        <v>23</v>
      </c>
      <c r="CE523" s="22"/>
      <c r="CG523" s="24">
        <f t="shared" si="723"/>
        <v>70</v>
      </c>
      <c r="CH523" s="22"/>
      <c r="CJ523" s="24">
        <f t="shared" si="724"/>
        <v>70</v>
      </c>
      <c r="CK523" s="22"/>
      <c r="CM523" s="24">
        <f t="shared" si="725"/>
        <v>70</v>
      </c>
    </row>
    <row r="524" spans="2:91" ht="18" customHeight="1" outlineLevel="1">
      <c r="B524" s="36" t="s">
        <v>355</v>
      </c>
      <c r="C524" s="1" t="s">
        <v>9</v>
      </c>
      <c r="D524" s="1" t="s">
        <v>2</v>
      </c>
      <c r="E524" s="1" t="s">
        <v>11</v>
      </c>
      <c r="H524" s="22"/>
      <c r="J524" s="24">
        <f t="shared" si="698"/>
        <v>2065.7888268156426</v>
      </c>
      <c r="K524" s="22"/>
      <c r="M524" s="24">
        <f t="shared" si="699"/>
        <v>2308.2468715083796</v>
      </c>
      <c r="N524" s="22"/>
      <c r="P524" s="24">
        <f t="shared" si="700"/>
        <v>2501.4</v>
      </c>
      <c r="Q524" s="22"/>
      <c r="S524" s="24">
        <f t="shared" si="701"/>
        <v>2550.1</v>
      </c>
      <c r="T524" s="22"/>
      <c r="V524" s="24">
        <f t="shared" si="702"/>
        <v>2408.1</v>
      </c>
      <c r="W524" s="22"/>
      <c r="Y524" s="24">
        <f t="shared" si="703"/>
        <v>2407.6999999999998</v>
      </c>
      <c r="Z524" s="22"/>
      <c r="AB524" s="24">
        <f t="shared" si="704"/>
        <v>2163.9</v>
      </c>
      <c r="AC524" s="22"/>
      <c r="AE524" s="24">
        <f t="shared" si="705"/>
        <v>2127.3000000000002</v>
      </c>
      <c r="AF524" s="22"/>
      <c r="AH524" s="24">
        <f t="shared" si="706"/>
        <v>2277</v>
      </c>
      <c r="AI524" s="22"/>
      <c r="AK524" s="24">
        <f t="shared" si="707"/>
        <v>2442.0408450704226</v>
      </c>
      <c r="AL524" s="22"/>
      <c r="AN524" s="24">
        <f t="shared" si="708"/>
        <v>2967.4</v>
      </c>
      <c r="AO524" s="22"/>
      <c r="AQ524" s="24">
        <f t="shared" si="709"/>
        <v>3407.2028</v>
      </c>
      <c r="AR524" s="22"/>
      <c r="AT524" s="24">
        <f t="shared" si="710"/>
        <v>3655.0944033935411</v>
      </c>
      <c r="AU524" s="22"/>
      <c r="AW524" s="24">
        <f t="shared" si="711"/>
        <v>2065.7888268156426</v>
      </c>
      <c r="AX524" s="22"/>
      <c r="AZ524" s="24">
        <f t="shared" si="712"/>
        <v>2308.2468715083796</v>
      </c>
      <c r="BA524" s="22"/>
      <c r="BC524" s="24">
        <f t="shared" si="713"/>
        <v>2501.4</v>
      </c>
      <c r="BD524" s="22"/>
      <c r="BF524" s="24">
        <f t="shared" si="714"/>
        <v>2550.1</v>
      </c>
      <c r="BG524" s="22"/>
      <c r="BI524" s="24">
        <f t="shared" si="715"/>
        <v>2408.1</v>
      </c>
      <c r="BJ524" s="22"/>
      <c r="BL524" s="24">
        <f t="shared" si="716"/>
        <v>2407.6999999999998</v>
      </c>
      <c r="BM524" s="22"/>
      <c r="BO524" s="24">
        <f t="shared" si="717"/>
        <v>2163.9</v>
      </c>
      <c r="BP524" s="22"/>
      <c r="BR524" s="24">
        <f t="shared" si="718"/>
        <v>2127.3000000000002</v>
      </c>
      <c r="BS524" s="22"/>
      <c r="BU524" s="24">
        <f t="shared" si="719"/>
        <v>2277</v>
      </c>
      <c r="BV524" s="22"/>
      <c r="BX524" s="24">
        <f t="shared" si="720"/>
        <v>2442.0408450704226</v>
      </c>
      <c r="BY524" s="22"/>
      <c r="CA524" s="24">
        <f t="shared" si="721"/>
        <v>2967.4</v>
      </c>
      <c r="CB524" s="22"/>
      <c r="CD524" s="24">
        <f t="shared" si="722"/>
        <v>3407.2028</v>
      </c>
      <c r="CE524" s="22"/>
      <c r="CG524" s="24">
        <f t="shared" si="723"/>
        <v>3915.4432160804017</v>
      </c>
      <c r="CH524" s="22"/>
      <c r="CJ524" s="24">
        <f t="shared" si="724"/>
        <v>4329.1808027551942</v>
      </c>
      <c r="CK524" s="22"/>
      <c r="CM524" s="24">
        <f t="shared" si="725"/>
        <v>5005.3360971787861</v>
      </c>
    </row>
    <row r="525" spans="2:91" ht="18" customHeight="1" outlineLevel="1">
      <c r="B525" s="35" t="s">
        <v>336</v>
      </c>
      <c r="C525" s="3"/>
      <c r="D525" s="3"/>
      <c r="E525" s="3"/>
      <c r="F525" s="3"/>
      <c r="G525" s="3"/>
      <c r="H525" s="23"/>
      <c r="I525" s="3"/>
      <c r="J525" s="6">
        <f>SUM(J516:J524)</f>
        <v>50681.709092190715</v>
      </c>
      <c r="K525" s="23"/>
      <c r="L525" s="3"/>
      <c r="M525" s="6">
        <f>SUM(M516:M524)</f>
        <v>53399.16155685475</v>
      </c>
      <c r="N525" s="23"/>
      <c r="O525" s="3"/>
      <c r="P525" s="6">
        <f>SUM(P516:P524)</f>
        <v>56396.829951495994</v>
      </c>
      <c r="Q525" s="23"/>
      <c r="R525" s="3"/>
      <c r="S525" s="6">
        <f>SUM(S516:S524)</f>
        <v>57749.56370614982</v>
      </c>
      <c r="T525" s="23"/>
      <c r="U525" s="3"/>
      <c r="V525" s="6">
        <f>SUM(V516:V524)</f>
        <v>58232.790556182314</v>
      </c>
      <c r="W525" s="23"/>
      <c r="X525" s="3"/>
      <c r="Y525" s="6">
        <f>SUM(Y516:Y524)</f>
        <v>59999.957593988649</v>
      </c>
      <c r="Z525" s="23"/>
      <c r="AA525" s="3"/>
      <c r="AB525" s="6">
        <f>SUM(AB516:AB524)</f>
        <v>64354.541560198588</v>
      </c>
      <c r="AC525" s="23"/>
      <c r="AD525" s="3"/>
      <c r="AE525" s="6">
        <f>SUM(AE516:AE524)</f>
        <v>66851.111338733084</v>
      </c>
      <c r="AF525" s="23"/>
      <c r="AG525" s="3"/>
      <c r="AH525" s="6">
        <f>SUM(AH516:AH524)</f>
        <v>71242.542186225444</v>
      </c>
      <c r="AI525" s="23"/>
      <c r="AJ525" s="3"/>
      <c r="AK525" s="6">
        <f>SUM(AK516:AK524)</f>
        <v>73382.544061065259</v>
      </c>
      <c r="AL525" s="23"/>
      <c r="AM525" s="3"/>
      <c r="AN525" s="6">
        <f>SUM(AN516:AN524)</f>
        <v>89072.183518050966</v>
      </c>
      <c r="AO525" s="23"/>
      <c r="AP525" s="3"/>
      <c r="AQ525" s="6">
        <f>SUM(AQ516:AQ524)</f>
        <v>99936.892331645227</v>
      </c>
      <c r="AR525" s="23"/>
      <c r="AS525" s="3"/>
      <c r="AT525" s="6">
        <f>SUM(AT516:AT524)</f>
        <v>113718.31942139378</v>
      </c>
      <c r="AU525" s="23"/>
      <c r="AV525" s="3"/>
      <c r="AW525" s="6">
        <f>SUM(AW516:AW524)</f>
        <v>49752.679638056441</v>
      </c>
      <c r="AX525" s="23"/>
      <c r="AY525" s="3"/>
      <c r="AZ525" s="6">
        <f>SUM(AZ516:AZ524)</f>
        <v>53787.791073279979</v>
      </c>
      <c r="BA525" s="23"/>
      <c r="BB525" s="3"/>
      <c r="BC525" s="6">
        <f>SUM(BC516:BC524)</f>
        <v>56232.436087851987</v>
      </c>
      <c r="BD525" s="23"/>
      <c r="BE525" s="3"/>
      <c r="BF525" s="6">
        <f>SUM(BF516:BF524)</f>
        <v>57825.115275080047</v>
      </c>
      <c r="BG525" s="23"/>
      <c r="BH525" s="3"/>
      <c r="BI525" s="6">
        <f>SUM(BI516:BI524)</f>
        <v>57074.768235217678</v>
      </c>
      <c r="BJ525" s="23"/>
      <c r="BK525" s="3"/>
      <c r="BL525" s="6">
        <f>SUM(BL516:BL524)</f>
        <v>57816.20478388459</v>
      </c>
      <c r="BM525" s="23"/>
      <c r="BN525" s="3"/>
      <c r="BO525" s="6">
        <f>SUM(BO516:BO524)</f>
        <v>62823.677095433173</v>
      </c>
      <c r="BP525" s="23"/>
      <c r="BQ525" s="3"/>
      <c r="BR525" s="6">
        <f>SUM(BR516:BR524)</f>
        <v>65411.473360731019</v>
      </c>
      <c r="BS525" s="23"/>
      <c r="BT525" s="3"/>
      <c r="BU525" s="6">
        <f>SUM(BU516:BU524)</f>
        <v>70793.452593397364</v>
      </c>
      <c r="BV525" s="23"/>
      <c r="BW525" s="3"/>
      <c r="BX525" s="6">
        <f>SUM(BX516:BX524)</f>
        <v>70904.087305843699</v>
      </c>
      <c r="BY525" s="23"/>
      <c r="BZ525" s="3"/>
      <c r="CA525" s="6">
        <f>SUM(CA516:CA524)</f>
        <v>84546.070476096094</v>
      </c>
      <c r="CB525" s="23"/>
      <c r="CC525" s="3"/>
      <c r="CD525" s="6">
        <f>SUM(CD516:CD524)</f>
        <v>95896.377209362443</v>
      </c>
      <c r="CE525" s="23"/>
      <c r="CF525" s="3"/>
      <c r="CG525" s="6">
        <f>SUM(CG516:CG524)</f>
        <v>105274.01033456251</v>
      </c>
      <c r="CH525" s="23"/>
      <c r="CI525" s="3"/>
      <c r="CJ525" s="6">
        <f>SUM(CJ516:CJ524)</f>
        <v>102208.51468035248</v>
      </c>
      <c r="CK525" s="23"/>
      <c r="CL525" s="3"/>
      <c r="CM525" s="6">
        <f>SUM(CM516:CM524)</f>
        <v>104383.32304566348</v>
      </c>
    </row>
    <row r="526" spans="2:91" ht="18" customHeight="1" outlineLevel="1">
      <c r="B526" s="82" t="s">
        <v>357</v>
      </c>
      <c r="C526" s="83"/>
      <c r="D526" s="83"/>
      <c r="E526" s="83"/>
      <c r="F526" s="83"/>
      <c r="G526" s="83"/>
      <c r="H526" s="84"/>
      <c r="I526" s="83"/>
      <c r="J526" s="85"/>
      <c r="K526" s="84"/>
      <c r="L526" s="83"/>
      <c r="M526" s="85"/>
      <c r="N526" s="84"/>
      <c r="O526" s="83"/>
      <c r="P526" s="85"/>
      <c r="Q526" s="84"/>
      <c r="R526" s="83"/>
      <c r="S526" s="85"/>
      <c r="T526" s="84"/>
      <c r="U526" s="83"/>
      <c r="V526" s="85"/>
      <c r="W526" s="84"/>
      <c r="X526" s="83"/>
      <c r="Y526" s="85"/>
      <c r="Z526" s="84"/>
      <c r="AA526" s="83"/>
      <c r="AB526" s="85"/>
      <c r="AC526" s="84"/>
      <c r="AD526" s="83"/>
      <c r="AE526" s="85"/>
      <c r="AF526" s="84"/>
      <c r="AG526" s="83"/>
      <c r="AH526" s="85"/>
      <c r="AI526" s="84"/>
      <c r="AJ526" s="83"/>
      <c r="AK526" s="85"/>
      <c r="AL526" s="84"/>
      <c r="AM526" s="83"/>
      <c r="AN526" s="85"/>
      <c r="AO526" s="84"/>
      <c r="AP526" s="83"/>
      <c r="AQ526" s="85"/>
      <c r="AR526" s="84"/>
      <c r="AS526" s="83"/>
      <c r="AT526" s="85"/>
      <c r="AU526" s="84"/>
      <c r="AV526" s="83"/>
      <c r="AW526" s="85"/>
      <c r="AX526" s="84"/>
      <c r="AY526" s="83"/>
      <c r="AZ526" s="85"/>
      <c r="BA526" s="84"/>
      <c r="BB526" s="83"/>
      <c r="BC526" s="85"/>
      <c r="BD526" s="84"/>
      <c r="BE526" s="83"/>
      <c r="BF526" s="85"/>
      <c r="BG526" s="84"/>
      <c r="BH526" s="83"/>
      <c r="BI526" s="85"/>
      <c r="BJ526" s="84"/>
      <c r="BK526" s="83"/>
      <c r="BL526" s="85"/>
      <c r="BM526" s="84"/>
      <c r="BN526" s="83"/>
      <c r="BO526" s="85"/>
      <c r="BP526" s="84"/>
      <c r="BQ526" s="83"/>
      <c r="BR526" s="85"/>
      <c r="BS526" s="84"/>
      <c r="BT526" s="83"/>
      <c r="BU526" s="85"/>
      <c r="BV526" s="84"/>
      <c r="BW526" s="83"/>
      <c r="BX526" s="85"/>
      <c r="BY526" s="84"/>
      <c r="BZ526" s="83"/>
      <c r="CA526" s="85"/>
      <c r="CB526" s="84"/>
      <c r="CC526" s="83"/>
      <c r="CD526" s="85"/>
      <c r="CE526" s="84"/>
      <c r="CF526" s="83"/>
      <c r="CG526" s="85"/>
      <c r="CH526" s="84"/>
      <c r="CI526" s="83"/>
      <c r="CJ526" s="85"/>
      <c r="CK526" s="84"/>
      <c r="CL526" s="83"/>
      <c r="CM526" s="85"/>
    </row>
    <row r="527" spans="2:91" ht="18" customHeight="1" outlineLevel="1">
      <c r="B527" s="36" t="s">
        <v>342</v>
      </c>
      <c r="C527" s="1" t="s">
        <v>9</v>
      </c>
      <c r="D527" s="1" t="s">
        <v>3</v>
      </c>
      <c r="E527" s="1" t="s">
        <v>13</v>
      </c>
      <c r="H527" s="22"/>
      <c r="J527" s="24">
        <f t="shared" ref="J527:J534" si="752">SUMIFS(J$13:J$404,$D$13:$D$404,$D527,$E$13:$E$404,$E527)</f>
        <v>0</v>
      </c>
      <c r="K527" s="22"/>
      <c r="M527" s="24">
        <f t="shared" ref="M527:M534" si="753">SUMIFS(M$13:M$404,$D$13:$D$404,$D527,$E$13:$E$404,$E527)</f>
        <v>0</v>
      </c>
      <c r="N527" s="22"/>
      <c r="P527" s="24">
        <f t="shared" ref="P527:P534" si="754">SUMIFS(P$13:P$404,$D$13:$D$404,$D527,$E$13:$E$404,$E527)</f>
        <v>0</v>
      </c>
      <c r="Q527" s="22"/>
      <c r="S527" s="24">
        <f t="shared" ref="S527:S534" si="755">SUMIFS(S$13:S$404,$D$13:$D$404,$D527,$E$13:$E$404,$E527)</f>
        <v>0</v>
      </c>
      <c r="T527" s="22"/>
      <c r="V527" s="24">
        <f t="shared" ref="V527:V534" si="756">SUMIFS(V$13:V$404,$D$13:$D$404,$D527,$E$13:$E$404,$E527)</f>
        <v>0</v>
      </c>
      <c r="W527" s="22"/>
      <c r="Y527" s="24">
        <f t="shared" ref="Y527:Y534" si="757">SUMIFS(Y$13:Y$404,$D$13:$D$404,$D527,$E$13:$E$404,$E527)</f>
        <v>0</v>
      </c>
      <c r="Z527" s="22"/>
      <c r="AB527" s="24">
        <f t="shared" ref="AB527:AB534" si="758">SUMIFS(AB$13:AB$404,$D$13:$D$404,$D527,$E$13:$E$404,$E527)</f>
        <v>0</v>
      </c>
      <c r="AC527" s="22"/>
      <c r="AE527" s="24">
        <f t="shared" ref="AE527:AE534" si="759">SUMIFS(AE$13:AE$404,$D$13:$D$404,$D527,$E$13:$E$404,$E527)</f>
        <v>0</v>
      </c>
      <c r="AF527" s="22"/>
      <c r="AH527" s="24">
        <f t="shared" ref="AH527:AH534" si="760">SUMIFS(AH$13:AH$404,$D$13:$D$404,$D527,$E$13:$E$404,$E527)</f>
        <v>0</v>
      </c>
      <c r="AI527" s="22"/>
      <c r="AK527" s="24">
        <f t="shared" ref="AK527:AK534" si="761">SUMIFS(AK$13:AK$404,$D$13:$D$404,$D527,$E$13:$E$404,$E527)</f>
        <v>0</v>
      </c>
      <c r="AL527" s="22"/>
      <c r="AN527" s="24">
        <f t="shared" ref="AN527:AN534" si="762">SUMIFS(AN$13:AN$404,$D$13:$D$404,$D527,$E$13:$E$404,$E527)</f>
        <v>0</v>
      </c>
      <c r="AO527" s="22"/>
      <c r="AQ527" s="24">
        <f t="shared" ref="AQ527:AQ534" si="763">SUMIFS(AQ$13:AQ$404,$D$13:$D$404,$D527,$E$13:$E$404,$E527)</f>
        <v>0</v>
      </c>
      <c r="AR527" s="22"/>
      <c r="AT527" s="24">
        <f t="shared" ref="AT527:AT534" si="764">SUMIFS(AT$13:AT$404,$D$13:$D$404,$D527,$E$13:$E$404,$E527)</f>
        <v>0</v>
      </c>
      <c r="AU527" s="22"/>
      <c r="AW527" s="24">
        <f t="shared" ref="AW527:AW534" si="765">SUMIFS(AW$13:AW$404,$D$13:$D$404,$D527,$E$13:$E$404,$E527)</f>
        <v>0</v>
      </c>
      <c r="AX527" s="22"/>
      <c r="AZ527" s="24">
        <f t="shared" ref="AZ527:AZ534" si="766">SUMIFS(AZ$13:AZ$404,$D$13:$D$404,$D527,$E$13:$E$404,$E527)</f>
        <v>0</v>
      </c>
      <c r="BA527" s="22"/>
      <c r="BC527" s="24">
        <f t="shared" ref="BC527:BC534" si="767">SUMIFS(BC$13:BC$404,$D$13:$D$404,$D527,$E$13:$E$404,$E527)</f>
        <v>0</v>
      </c>
      <c r="BD527" s="22"/>
      <c r="BF527" s="24">
        <f t="shared" ref="BF527:BF534" si="768">SUMIFS(BF$13:BF$404,$D$13:$D$404,$D527,$E$13:$E$404,$E527)</f>
        <v>0</v>
      </c>
      <c r="BG527" s="22"/>
      <c r="BI527" s="24">
        <f t="shared" ref="BI527:BI534" si="769">SUMIFS(BI$13:BI$404,$D$13:$D$404,$D527,$E$13:$E$404,$E527)</f>
        <v>0</v>
      </c>
      <c r="BJ527" s="22"/>
      <c r="BL527" s="24">
        <f t="shared" ref="BL527:BL534" si="770">SUMIFS(BL$13:BL$404,$D$13:$D$404,$D527,$E$13:$E$404,$E527)</f>
        <v>0</v>
      </c>
      <c r="BM527" s="22"/>
      <c r="BO527" s="24">
        <f t="shared" ref="BO527:BO534" si="771">SUMIFS(BO$13:BO$404,$D$13:$D$404,$D527,$E$13:$E$404,$E527)</f>
        <v>0</v>
      </c>
      <c r="BP527" s="22"/>
      <c r="BR527" s="24">
        <f t="shared" ref="BR527:BR534" si="772">SUMIFS(BR$13:BR$404,$D$13:$D$404,$D527,$E$13:$E$404,$E527)</f>
        <v>0</v>
      </c>
      <c r="BS527" s="22"/>
      <c r="BU527" s="24">
        <f t="shared" ref="BU527:BU534" si="773">SUMIFS(BU$13:BU$404,$D$13:$D$404,$D527,$E$13:$E$404,$E527)</f>
        <v>0</v>
      </c>
      <c r="BV527" s="22"/>
      <c r="BX527" s="24">
        <f t="shared" ref="BX527:BX534" si="774">SUMIFS(BX$13:BX$404,$D$13:$D$404,$D527,$E$13:$E$404,$E527)</f>
        <v>0</v>
      </c>
      <c r="BY527" s="22"/>
      <c r="CA527" s="24">
        <f t="shared" ref="CA527:CA534" si="775">SUMIFS(CA$13:CA$404,$D$13:$D$404,$D527,$E$13:$E$404,$E527)</f>
        <v>0</v>
      </c>
      <c r="CB527" s="22"/>
      <c r="CD527" s="24">
        <f t="shared" ref="CD527:CD534" si="776">SUMIFS(CD$13:CD$404,$D$13:$D$404,$D527,$E$13:$E$404,$E527)</f>
        <v>0</v>
      </c>
      <c r="CE527" s="22"/>
      <c r="CG527" s="24">
        <f t="shared" ref="CG527:CG534" si="777">SUMIFS(CG$13:CG$404,$D$13:$D$404,$D527,$E$13:$E$404,$E527)</f>
        <v>0</v>
      </c>
      <c r="CH527" s="22"/>
      <c r="CJ527" s="24">
        <f t="shared" ref="CJ527:CJ534" si="778">SUMIFS(CJ$13:CJ$404,$D$13:$D$404,$D527,$E$13:$E$404,$E527)</f>
        <v>0</v>
      </c>
      <c r="CK527" s="22"/>
      <c r="CM527" s="24">
        <f t="shared" ref="CM527:CM534" si="779">SUMIFS(CM$13:CM$404,$D$13:$D$404,$D527,$E$13:$E$404,$E527)</f>
        <v>0</v>
      </c>
    </row>
    <row r="528" spans="2:91" ht="18" customHeight="1" outlineLevel="1">
      <c r="B528" s="36" t="s">
        <v>350</v>
      </c>
      <c r="C528" s="1" t="s">
        <v>9</v>
      </c>
      <c r="D528" s="1" t="s">
        <v>4</v>
      </c>
      <c r="E528" s="1" t="s">
        <v>13</v>
      </c>
      <c r="H528" s="22"/>
      <c r="J528" s="24">
        <f t="shared" si="752"/>
        <v>2091.8514084222438</v>
      </c>
      <c r="K528" s="22"/>
      <c r="M528" s="24">
        <f t="shared" si="753"/>
        <v>1983.6886579160623</v>
      </c>
      <c r="N528" s="22"/>
      <c r="P528" s="24">
        <f t="shared" si="754"/>
        <v>1841.1632616247311</v>
      </c>
      <c r="Q528" s="22"/>
      <c r="S528" s="24">
        <f t="shared" si="755"/>
        <v>1632.9042919347216</v>
      </c>
      <c r="T528" s="22"/>
      <c r="V528" s="24">
        <f t="shared" si="756"/>
        <v>1205.9345291578766</v>
      </c>
      <c r="W528" s="22"/>
      <c r="Y528" s="24">
        <f t="shared" si="757"/>
        <v>1331.8224854055181</v>
      </c>
      <c r="Z528" s="22"/>
      <c r="AB528" s="24">
        <f t="shared" si="758"/>
        <v>1382.2896033006407</v>
      </c>
      <c r="AC528" s="22"/>
      <c r="AE528" s="24">
        <f t="shared" si="759"/>
        <v>1308.4233737292698</v>
      </c>
      <c r="AF528" s="22"/>
      <c r="AH528" s="24">
        <f t="shared" si="760"/>
        <v>1088.2005293966999</v>
      </c>
      <c r="AI528" s="22"/>
      <c r="AK528" s="24">
        <f t="shared" si="761"/>
        <v>1040.9071247648878</v>
      </c>
      <c r="AL528" s="22"/>
      <c r="AN528" s="24">
        <f t="shared" si="762"/>
        <v>1247.5880036636513</v>
      </c>
      <c r="AO528" s="22"/>
      <c r="AQ528" s="24">
        <f t="shared" si="763"/>
        <v>952.37447469778829</v>
      </c>
      <c r="AR528" s="22"/>
      <c r="AT528" s="24">
        <f t="shared" si="764"/>
        <v>934.78437631083386</v>
      </c>
      <c r="AU528" s="22"/>
      <c r="AW528" s="24">
        <f t="shared" si="765"/>
        <v>3547.9323833438038</v>
      </c>
      <c r="AX528" s="22"/>
      <c r="AZ528" s="24">
        <f t="shared" si="766"/>
        <v>3587.6848090726849</v>
      </c>
      <c r="BA528" s="22"/>
      <c r="BC528" s="24">
        <f t="shared" si="767"/>
        <v>3399.6443457982518</v>
      </c>
      <c r="BD528" s="22"/>
      <c r="BF528" s="24">
        <f t="shared" si="768"/>
        <v>3337.8084417033938</v>
      </c>
      <c r="BG528" s="22"/>
      <c r="BI528" s="24">
        <f t="shared" si="769"/>
        <v>3220.8214115728024</v>
      </c>
      <c r="BJ528" s="22"/>
      <c r="BL528" s="24">
        <f t="shared" si="770"/>
        <v>3717.9659951497179</v>
      </c>
      <c r="BM528" s="22"/>
      <c r="BO528" s="24">
        <f t="shared" si="771"/>
        <v>3948.6751300743222</v>
      </c>
      <c r="BP528" s="22"/>
      <c r="BR528" s="24">
        <f t="shared" si="772"/>
        <v>4024.8225545927103</v>
      </c>
      <c r="BS528" s="22"/>
      <c r="BU528" s="24">
        <f t="shared" si="773"/>
        <v>3629.2736371746196</v>
      </c>
      <c r="BV528" s="22"/>
      <c r="BX528" s="24">
        <f t="shared" si="774"/>
        <v>3644.7785106141814</v>
      </c>
      <c r="BY528" s="22"/>
      <c r="CA528" s="24">
        <f t="shared" si="775"/>
        <v>4610.5184018287746</v>
      </c>
      <c r="CB528" s="22"/>
      <c r="CD528" s="24">
        <f t="shared" si="776"/>
        <v>3637.513904578439</v>
      </c>
      <c r="CE528" s="22"/>
      <c r="CG528" s="24">
        <f t="shared" si="777"/>
        <v>2782.7065631230462</v>
      </c>
      <c r="CH528" s="22"/>
      <c r="CJ528" s="24">
        <f t="shared" si="778"/>
        <v>3239.3163622616785</v>
      </c>
      <c r="CK528" s="22"/>
      <c r="CM528" s="24">
        <f t="shared" si="779"/>
        <v>3490.4241983220245</v>
      </c>
    </row>
    <row r="529" spans="2:91" ht="18" customHeight="1" outlineLevel="1">
      <c r="B529" s="36" t="s">
        <v>352</v>
      </c>
      <c r="C529" s="1" t="s">
        <v>9</v>
      </c>
      <c r="D529" s="1" t="s">
        <v>5</v>
      </c>
      <c r="E529" s="1" t="s">
        <v>13</v>
      </c>
      <c r="H529" s="22"/>
      <c r="J529" s="24">
        <f t="shared" si="752"/>
        <v>61719.439272249103</v>
      </c>
      <c r="K529" s="22"/>
      <c r="M529" s="24">
        <f t="shared" si="753"/>
        <v>56203.95330877012</v>
      </c>
      <c r="N529" s="22"/>
      <c r="P529" s="24">
        <f t="shared" si="754"/>
        <v>53953.214735954192</v>
      </c>
      <c r="Q529" s="22"/>
      <c r="S529" s="24">
        <f t="shared" si="755"/>
        <v>54687.683262997947</v>
      </c>
      <c r="T529" s="22"/>
      <c r="V529" s="24">
        <f t="shared" si="756"/>
        <v>59797.912276668721</v>
      </c>
      <c r="W529" s="22"/>
      <c r="Y529" s="24">
        <f t="shared" si="757"/>
        <v>64400.896002925321</v>
      </c>
      <c r="Z529" s="22"/>
      <c r="AB529" s="24">
        <f t="shared" si="758"/>
        <v>68758.445113120411</v>
      </c>
      <c r="AC529" s="22"/>
      <c r="AE529" s="24">
        <f t="shared" si="759"/>
        <v>69565.857391705387</v>
      </c>
      <c r="AF529" s="22"/>
      <c r="AH529" s="24">
        <f t="shared" si="760"/>
        <v>70171.290250313206</v>
      </c>
      <c r="AI529" s="22"/>
      <c r="AK529" s="24">
        <f t="shared" si="761"/>
        <v>53733.075448106516</v>
      </c>
      <c r="AL529" s="22"/>
      <c r="AN529" s="24">
        <f t="shared" si="762"/>
        <v>53031.684005341973</v>
      </c>
      <c r="AO529" s="22"/>
      <c r="AQ529" s="24">
        <f t="shared" si="763"/>
        <v>47904.871687173436</v>
      </c>
      <c r="AR529" s="22"/>
      <c r="AT529" s="24">
        <f t="shared" si="764"/>
        <v>54495.471794644051</v>
      </c>
      <c r="AU529" s="22"/>
      <c r="AW529" s="24">
        <f t="shared" si="765"/>
        <v>61714.713188850175</v>
      </c>
      <c r="AX529" s="22"/>
      <c r="AZ529" s="24">
        <f t="shared" si="766"/>
        <v>56198.187968182523</v>
      </c>
      <c r="BA529" s="22"/>
      <c r="BC529" s="24">
        <f t="shared" si="767"/>
        <v>54189.373931147784</v>
      </c>
      <c r="BD529" s="22"/>
      <c r="BF529" s="24">
        <f t="shared" si="768"/>
        <v>54887.361687453973</v>
      </c>
      <c r="BG529" s="22"/>
      <c r="BI529" s="24">
        <f t="shared" si="769"/>
        <v>59917.634559634927</v>
      </c>
      <c r="BJ529" s="22"/>
      <c r="BL529" s="24">
        <f t="shared" si="770"/>
        <v>65441.039638821545</v>
      </c>
      <c r="BM529" s="22"/>
      <c r="BO529" s="24">
        <f t="shared" si="771"/>
        <v>70514.14011631113</v>
      </c>
      <c r="BP529" s="22"/>
      <c r="BR529" s="24">
        <f t="shared" si="772"/>
        <v>71125.190166033266</v>
      </c>
      <c r="BS529" s="22"/>
      <c r="BU529" s="24">
        <f t="shared" si="773"/>
        <v>72209.946964131639</v>
      </c>
      <c r="BV529" s="22"/>
      <c r="BX529" s="24">
        <f t="shared" si="774"/>
        <v>53126.110381765517</v>
      </c>
      <c r="BY529" s="22"/>
      <c r="CA529" s="24">
        <f t="shared" si="775"/>
        <v>58436.56926234698</v>
      </c>
      <c r="CB529" s="22"/>
      <c r="CD529" s="24">
        <f t="shared" si="776"/>
        <v>53814.950995561856</v>
      </c>
      <c r="CE529" s="22"/>
      <c r="CG529" s="24">
        <f t="shared" si="777"/>
        <v>60174.471501719701</v>
      </c>
      <c r="CH529" s="22"/>
      <c r="CJ529" s="24">
        <f t="shared" si="778"/>
        <v>62414.720683994412</v>
      </c>
      <c r="CK529" s="22"/>
      <c r="CM529" s="24">
        <f t="shared" si="779"/>
        <v>58969.54874365461</v>
      </c>
    </row>
    <row r="530" spans="2:91" ht="18" customHeight="1" outlineLevel="1">
      <c r="B530" s="36" t="s">
        <v>351</v>
      </c>
      <c r="C530" s="1" t="s">
        <v>9</v>
      </c>
      <c r="D530" s="1" t="s">
        <v>7</v>
      </c>
      <c r="E530" s="1" t="s">
        <v>13</v>
      </c>
      <c r="H530" s="22"/>
      <c r="J530" s="24">
        <f t="shared" si="752"/>
        <v>4824.6790443641148</v>
      </c>
      <c r="K530" s="22"/>
      <c r="M530" s="24">
        <f t="shared" si="753"/>
        <v>4448.6700144893211</v>
      </c>
      <c r="N530" s="22"/>
      <c r="P530" s="24">
        <f t="shared" si="754"/>
        <v>3973.6013012562862</v>
      </c>
      <c r="Q530" s="22"/>
      <c r="S530" s="24">
        <f t="shared" si="755"/>
        <v>3013.472050058549</v>
      </c>
      <c r="T530" s="22"/>
      <c r="V530" s="24">
        <f t="shared" si="756"/>
        <v>3247.6002114549933</v>
      </c>
      <c r="W530" s="22"/>
      <c r="Y530" s="24">
        <f t="shared" si="757"/>
        <v>4731.6866195714283</v>
      </c>
      <c r="Z530" s="22"/>
      <c r="AB530" s="24">
        <f t="shared" si="758"/>
        <v>4169.9545017011505</v>
      </c>
      <c r="AC530" s="22"/>
      <c r="AE530" s="24">
        <f t="shared" si="759"/>
        <v>4408.4551705287613</v>
      </c>
      <c r="AF530" s="22"/>
      <c r="AH530" s="24">
        <f t="shared" si="760"/>
        <v>5292.8242355054026</v>
      </c>
      <c r="AI530" s="22"/>
      <c r="AK530" s="24">
        <f t="shared" si="761"/>
        <v>3701.2533462229421</v>
      </c>
      <c r="AL530" s="22"/>
      <c r="AN530" s="24">
        <f t="shared" si="762"/>
        <v>2871.0540483348486</v>
      </c>
      <c r="AO530" s="22"/>
      <c r="AQ530" s="24">
        <f t="shared" si="763"/>
        <v>3326.8730579186558</v>
      </c>
      <c r="AR530" s="22"/>
      <c r="AT530" s="24">
        <f t="shared" si="764"/>
        <v>3777.7427987235005</v>
      </c>
      <c r="AU530" s="22"/>
      <c r="AW530" s="24">
        <f t="shared" si="765"/>
        <v>5086.2512499999993</v>
      </c>
      <c r="AX530" s="22"/>
      <c r="AZ530" s="24">
        <f t="shared" si="766"/>
        <v>4631.431659033261</v>
      </c>
      <c r="BA530" s="22"/>
      <c r="BC530" s="24">
        <f t="shared" si="767"/>
        <v>4660.3738872716522</v>
      </c>
      <c r="BD530" s="22"/>
      <c r="BF530" s="24">
        <f t="shared" si="768"/>
        <v>3969.8000479181037</v>
      </c>
      <c r="BG530" s="22"/>
      <c r="BI530" s="24">
        <f t="shared" si="769"/>
        <v>3869.7861114549933</v>
      </c>
      <c r="BJ530" s="22"/>
      <c r="BL530" s="24">
        <f t="shared" si="770"/>
        <v>4563.7964495714295</v>
      </c>
      <c r="BM530" s="22"/>
      <c r="BO530" s="24">
        <f t="shared" si="771"/>
        <v>4329.7374719718337</v>
      </c>
      <c r="BP530" s="22"/>
      <c r="BR530" s="24">
        <f t="shared" si="772"/>
        <v>4138.3973347287611</v>
      </c>
      <c r="BS530" s="22"/>
      <c r="BU530" s="24">
        <f t="shared" si="773"/>
        <v>4856.6556071054019</v>
      </c>
      <c r="BV530" s="22"/>
      <c r="BX530" s="24">
        <f t="shared" si="774"/>
        <v>3700.2432319824557</v>
      </c>
      <c r="BY530" s="22"/>
      <c r="CA530" s="24">
        <f t="shared" si="775"/>
        <v>4289.5142875737693</v>
      </c>
      <c r="CB530" s="22"/>
      <c r="CD530" s="24">
        <f t="shared" si="776"/>
        <v>4462.8551569591855</v>
      </c>
      <c r="CE530" s="22"/>
      <c r="CG530" s="24">
        <f t="shared" si="777"/>
        <v>4765.8193511494956</v>
      </c>
      <c r="CH530" s="22"/>
      <c r="CJ530" s="24">
        <f t="shared" si="778"/>
        <v>5011.9211575728032</v>
      </c>
      <c r="CK530" s="22"/>
      <c r="CM530" s="24">
        <f t="shared" si="779"/>
        <v>5273.762307309049</v>
      </c>
    </row>
    <row r="531" spans="2:91" ht="18" customHeight="1" outlineLevel="1">
      <c r="B531" s="36" t="s">
        <v>353</v>
      </c>
      <c r="C531" s="1" t="s">
        <v>9</v>
      </c>
      <c r="D531" s="1" t="s">
        <v>8</v>
      </c>
      <c r="E531" s="1" t="s">
        <v>13</v>
      </c>
      <c r="H531" s="22"/>
      <c r="J531" s="24">
        <f t="shared" si="752"/>
        <v>0</v>
      </c>
      <c r="K531" s="22"/>
      <c r="M531" s="24">
        <f t="shared" si="753"/>
        <v>0</v>
      </c>
      <c r="N531" s="22"/>
      <c r="P531" s="24">
        <f t="shared" si="754"/>
        <v>0</v>
      </c>
      <c r="Q531" s="22"/>
      <c r="S531" s="24">
        <f t="shared" si="755"/>
        <v>0</v>
      </c>
      <c r="T531" s="22"/>
      <c r="V531" s="24">
        <f t="shared" si="756"/>
        <v>0</v>
      </c>
      <c r="W531" s="22"/>
      <c r="Y531" s="24">
        <f t="shared" si="757"/>
        <v>0</v>
      </c>
      <c r="Z531" s="22"/>
      <c r="AB531" s="24">
        <f t="shared" si="758"/>
        <v>0</v>
      </c>
      <c r="AC531" s="22"/>
      <c r="AE531" s="24">
        <f t="shared" si="759"/>
        <v>0</v>
      </c>
      <c r="AF531" s="22"/>
      <c r="AH531" s="24">
        <f t="shared" si="760"/>
        <v>0</v>
      </c>
      <c r="AI531" s="22"/>
      <c r="AK531" s="24">
        <f t="shared" si="761"/>
        <v>0</v>
      </c>
      <c r="AL531" s="22"/>
      <c r="AN531" s="24">
        <f t="shared" si="762"/>
        <v>0</v>
      </c>
      <c r="AO531" s="22"/>
      <c r="AQ531" s="24">
        <f t="shared" si="763"/>
        <v>0</v>
      </c>
      <c r="AR531" s="22"/>
      <c r="AT531" s="24">
        <f t="shared" si="764"/>
        <v>0</v>
      </c>
      <c r="AU531" s="22"/>
      <c r="AW531" s="24">
        <f t="shared" si="765"/>
        <v>0</v>
      </c>
      <c r="AX531" s="22"/>
      <c r="AZ531" s="24">
        <f t="shared" si="766"/>
        <v>0</v>
      </c>
      <c r="BA531" s="22"/>
      <c r="BC531" s="24">
        <f t="shared" si="767"/>
        <v>0</v>
      </c>
      <c r="BD531" s="22"/>
      <c r="BF531" s="24">
        <f t="shared" si="768"/>
        <v>0</v>
      </c>
      <c r="BG531" s="22"/>
      <c r="BI531" s="24">
        <f t="shared" si="769"/>
        <v>0</v>
      </c>
      <c r="BJ531" s="22"/>
      <c r="BL531" s="24">
        <f t="shared" si="770"/>
        <v>0</v>
      </c>
      <c r="BM531" s="22"/>
      <c r="BO531" s="24">
        <f t="shared" si="771"/>
        <v>0</v>
      </c>
      <c r="BP531" s="22"/>
      <c r="BR531" s="24">
        <f t="shared" si="772"/>
        <v>0</v>
      </c>
      <c r="BS531" s="22"/>
      <c r="BU531" s="24">
        <f t="shared" si="773"/>
        <v>0</v>
      </c>
      <c r="BV531" s="22"/>
      <c r="BX531" s="24">
        <f t="shared" si="774"/>
        <v>0</v>
      </c>
      <c r="BY531" s="22"/>
      <c r="CA531" s="24">
        <f t="shared" si="775"/>
        <v>0</v>
      </c>
      <c r="CB531" s="22"/>
      <c r="CD531" s="24">
        <f t="shared" si="776"/>
        <v>0</v>
      </c>
      <c r="CE531" s="22"/>
      <c r="CG531" s="24">
        <f t="shared" si="777"/>
        <v>0</v>
      </c>
      <c r="CH531" s="22"/>
      <c r="CJ531" s="24">
        <f t="shared" si="778"/>
        <v>0</v>
      </c>
      <c r="CK531" s="22"/>
      <c r="CM531" s="24">
        <f t="shared" si="779"/>
        <v>0</v>
      </c>
    </row>
    <row r="532" spans="2:91" ht="18" customHeight="1" outlineLevel="1">
      <c r="B532" s="36" t="s">
        <v>272</v>
      </c>
      <c r="C532" s="1" t="s">
        <v>9</v>
      </c>
      <c r="D532" s="1" t="s">
        <v>0</v>
      </c>
      <c r="E532" s="1" t="s">
        <v>13</v>
      </c>
      <c r="H532" s="22"/>
      <c r="J532" s="24">
        <f t="shared" si="752"/>
        <v>0</v>
      </c>
      <c r="K532" s="22"/>
      <c r="M532" s="24">
        <f t="shared" si="753"/>
        <v>0</v>
      </c>
      <c r="N532" s="22"/>
      <c r="P532" s="24">
        <f t="shared" si="754"/>
        <v>0</v>
      </c>
      <c r="Q532" s="22"/>
      <c r="S532" s="24">
        <f t="shared" si="755"/>
        <v>0</v>
      </c>
      <c r="T532" s="22"/>
      <c r="V532" s="24">
        <f t="shared" si="756"/>
        <v>0</v>
      </c>
      <c r="W532" s="22"/>
      <c r="Y532" s="24">
        <f t="shared" si="757"/>
        <v>0</v>
      </c>
      <c r="Z532" s="22"/>
      <c r="AB532" s="24">
        <f t="shared" si="758"/>
        <v>0</v>
      </c>
      <c r="AC532" s="22"/>
      <c r="AE532" s="24">
        <f t="shared" si="759"/>
        <v>0</v>
      </c>
      <c r="AF532" s="22"/>
      <c r="AH532" s="24">
        <f t="shared" si="760"/>
        <v>0</v>
      </c>
      <c r="AI532" s="22"/>
      <c r="AK532" s="24">
        <f t="shared" si="761"/>
        <v>0</v>
      </c>
      <c r="AL532" s="22"/>
      <c r="AN532" s="24">
        <f t="shared" si="762"/>
        <v>0</v>
      </c>
      <c r="AO532" s="22"/>
      <c r="AQ532" s="24">
        <f t="shared" si="763"/>
        <v>0</v>
      </c>
      <c r="AR532" s="22"/>
      <c r="AT532" s="24">
        <f t="shared" si="764"/>
        <v>0</v>
      </c>
      <c r="AU532" s="22"/>
      <c r="AW532" s="24">
        <f t="shared" si="765"/>
        <v>0</v>
      </c>
      <c r="AX532" s="22"/>
      <c r="AZ532" s="24">
        <f t="shared" si="766"/>
        <v>0</v>
      </c>
      <c r="BA532" s="22"/>
      <c r="BC532" s="24">
        <f t="shared" si="767"/>
        <v>0</v>
      </c>
      <c r="BD532" s="22"/>
      <c r="BF532" s="24">
        <f t="shared" si="768"/>
        <v>0</v>
      </c>
      <c r="BG532" s="22"/>
      <c r="BI532" s="24">
        <f t="shared" si="769"/>
        <v>0</v>
      </c>
      <c r="BJ532" s="22"/>
      <c r="BL532" s="24">
        <f t="shared" si="770"/>
        <v>0</v>
      </c>
      <c r="BM532" s="22"/>
      <c r="BO532" s="24">
        <f t="shared" si="771"/>
        <v>0</v>
      </c>
      <c r="BP532" s="22"/>
      <c r="BR532" s="24">
        <f t="shared" si="772"/>
        <v>0</v>
      </c>
      <c r="BS532" s="22"/>
      <c r="BU532" s="24">
        <f t="shared" si="773"/>
        <v>0</v>
      </c>
      <c r="BV532" s="22"/>
      <c r="BX532" s="24">
        <f t="shared" si="774"/>
        <v>0</v>
      </c>
      <c r="BY532" s="22"/>
      <c r="CA532" s="24">
        <f t="shared" si="775"/>
        <v>0</v>
      </c>
      <c r="CB532" s="22"/>
      <c r="CD532" s="24">
        <f t="shared" si="776"/>
        <v>0</v>
      </c>
      <c r="CE532" s="22"/>
      <c r="CG532" s="24">
        <f t="shared" si="777"/>
        <v>0</v>
      </c>
      <c r="CH532" s="22"/>
      <c r="CJ532" s="24">
        <f t="shared" si="778"/>
        <v>0</v>
      </c>
      <c r="CK532" s="22"/>
      <c r="CM532" s="24">
        <f t="shared" si="779"/>
        <v>0</v>
      </c>
    </row>
    <row r="533" spans="2:91" ht="18" customHeight="1" outlineLevel="1">
      <c r="B533" s="36" t="s">
        <v>354</v>
      </c>
      <c r="C533" s="1" t="s">
        <v>9</v>
      </c>
      <c r="D533" s="1" t="s">
        <v>1</v>
      </c>
      <c r="E533" s="1" t="s">
        <v>13</v>
      </c>
      <c r="H533" s="22"/>
      <c r="J533" s="24">
        <f t="shared" si="752"/>
        <v>2441.0565980511929</v>
      </c>
      <c r="K533" s="22"/>
      <c r="M533" s="24">
        <f t="shared" si="753"/>
        <v>1984.9816768745586</v>
      </c>
      <c r="N533" s="22"/>
      <c r="P533" s="24">
        <f t="shared" si="754"/>
        <v>1784.6145453450908</v>
      </c>
      <c r="Q533" s="22"/>
      <c r="S533" s="24">
        <f t="shared" si="755"/>
        <v>1116.0471068669153</v>
      </c>
      <c r="T533" s="22"/>
      <c r="V533" s="24">
        <f t="shared" si="756"/>
        <v>1073.9138536349012</v>
      </c>
      <c r="W533" s="22"/>
      <c r="Y533" s="24">
        <f t="shared" si="757"/>
        <v>1696.8764812317991</v>
      </c>
      <c r="Z533" s="22"/>
      <c r="AB533" s="24">
        <f t="shared" si="758"/>
        <v>1409.5578321079777</v>
      </c>
      <c r="AC533" s="22"/>
      <c r="AE533" s="24">
        <f t="shared" si="759"/>
        <v>1301.0215363648949</v>
      </c>
      <c r="AF533" s="22"/>
      <c r="AH533" s="24">
        <f t="shared" si="760"/>
        <v>936.55808067295709</v>
      </c>
      <c r="AI533" s="22"/>
      <c r="AK533" s="24">
        <f t="shared" si="761"/>
        <v>680.29655623991516</v>
      </c>
      <c r="AL533" s="22"/>
      <c r="AN533" s="24">
        <f t="shared" si="762"/>
        <v>1035.0410109244217</v>
      </c>
      <c r="AO533" s="22"/>
      <c r="AQ533" s="24">
        <f t="shared" si="763"/>
        <v>732.0946430526908</v>
      </c>
      <c r="AR533" s="22"/>
      <c r="AT533" s="24">
        <f t="shared" si="764"/>
        <v>760.6478630526907</v>
      </c>
      <c r="AU533" s="22"/>
      <c r="AW533" s="24">
        <f t="shared" si="765"/>
        <v>2366.5718253682667</v>
      </c>
      <c r="AX533" s="22"/>
      <c r="AZ533" s="24">
        <f t="shared" si="766"/>
        <v>1660.5351489070788</v>
      </c>
      <c r="BA533" s="22"/>
      <c r="BC533" s="24">
        <f t="shared" si="767"/>
        <v>1585.3562364020013</v>
      </c>
      <c r="BD533" s="22"/>
      <c r="BF533" s="24">
        <f t="shared" si="768"/>
        <v>947.62486995634629</v>
      </c>
      <c r="BG533" s="22"/>
      <c r="BI533" s="24">
        <f t="shared" si="769"/>
        <v>998.84856199727074</v>
      </c>
      <c r="BJ533" s="22"/>
      <c r="BL533" s="24">
        <f t="shared" si="770"/>
        <v>1557.5119056104284</v>
      </c>
      <c r="BM533" s="22"/>
      <c r="BO533" s="24">
        <f t="shared" si="771"/>
        <v>1189.3354364424724</v>
      </c>
      <c r="BP533" s="22"/>
      <c r="BR533" s="24">
        <f t="shared" si="772"/>
        <v>1050.3605484903305</v>
      </c>
      <c r="BS533" s="22"/>
      <c r="BU533" s="24">
        <f t="shared" si="773"/>
        <v>768.61024710733568</v>
      </c>
      <c r="BV533" s="22"/>
      <c r="BX533" s="24">
        <f t="shared" si="774"/>
        <v>621.23063463991514</v>
      </c>
      <c r="BY533" s="22"/>
      <c r="CA533" s="24">
        <f t="shared" si="775"/>
        <v>970.3354118172789</v>
      </c>
      <c r="CB533" s="22"/>
      <c r="CD533" s="24">
        <f t="shared" si="776"/>
        <v>472.53385538602413</v>
      </c>
      <c r="CE533" s="22"/>
      <c r="CG533" s="24">
        <f t="shared" si="777"/>
        <v>413.94239164102567</v>
      </c>
      <c r="CH533" s="22"/>
      <c r="CJ533" s="24">
        <f t="shared" si="778"/>
        <v>409.65563520406198</v>
      </c>
      <c r="CK533" s="22"/>
      <c r="CM533" s="24">
        <f t="shared" si="779"/>
        <v>410.82816015766201</v>
      </c>
    </row>
    <row r="534" spans="2:91" ht="18" customHeight="1" outlineLevel="1">
      <c r="B534" s="36" t="s">
        <v>355</v>
      </c>
      <c r="C534" s="1" t="s">
        <v>9</v>
      </c>
      <c r="D534" s="1" t="s">
        <v>2</v>
      </c>
      <c r="E534" s="1" t="s">
        <v>13</v>
      </c>
      <c r="H534" s="22"/>
      <c r="J534" s="24">
        <f t="shared" si="752"/>
        <v>48.8</v>
      </c>
      <c r="K534" s="22"/>
      <c r="M534" s="24">
        <f t="shared" si="753"/>
        <v>282</v>
      </c>
      <c r="N534" s="22"/>
      <c r="P534" s="24">
        <f t="shared" si="754"/>
        <v>287.70000000000005</v>
      </c>
      <c r="Q534" s="22"/>
      <c r="S534" s="24">
        <f t="shared" si="755"/>
        <v>278.70000000000005</v>
      </c>
      <c r="T534" s="22"/>
      <c r="V534" s="24">
        <f t="shared" si="756"/>
        <v>270.7</v>
      </c>
      <c r="W534" s="22"/>
      <c r="Y534" s="24">
        <f t="shared" si="757"/>
        <v>273.5</v>
      </c>
      <c r="Z534" s="22"/>
      <c r="AB534" s="24">
        <f t="shared" si="758"/>
        <v>30.540745882501419</v>
      </c>
      <c r="AC534" s="22"/>
      <c r="AE534" s="24">
        <f t="shared" si="759"/>
        <v>12.663367347317548</v>
      </c>
      <c r="AF534" s="22"/>
      <c r="AH534" s="24">
        <f t="shared" si="760"/>
        <v>67.385421252491653</v>
      </c>
      <c r="AI534" s="22"/>
      <c r="AK534" s="24">
        <f t="shared" si="761"/>
        <v>14.210465517689375</v>
      </c>
      <c r="AL534" s="22"/>
      <c r="AN534" s="24">
        <f t="shared" si="762"/>
        <v>40.9</v>
      </c>
      <c r="AO534" s="22"/>
      <c r="AQ534" s="24">
        <f t="shared" si="763"/>
        <v>27.3</v>
      </c>
      <c r="AR534" s="22"/>
      <c r="AT534" s="24">
        <f t="shared" si="764"/>
        <v>34.200000000000003</v>
      </c>
      <c r="AU534" s="22"/>
      <c r="AW534" s="24">
        <f t="shared" si="765"/>
        <v>48.8</v>
      </c>
      <c r="AX534" s="22"/>
      <c r="AZ534" s="24">
        <f t="shared" si="766"/>
        <v>282</v>
      </c>
      <c r="BA534" s="22"/>
      <c r="BC534" s="24">
        <f t="shared" si="767"/>
        <v>287.70000000000005</v>
      </c>
      <c r="BD534" s="22"/>
      <c r="BF534" s="24">
        <f t="shared" si="768"/>
        <v>278.70000000000005</v>
      </c>
      <c r="BG534" s="22"/>
      <c r="BI534" s="24">
        <f t="shared" si="769"/>
        <v>270.7</v>
      </c>
      <c r="BJ534" s="22"/>
      <c r="BL534" s="24">
        <f t="shared" si="770"/>
        <v>273.5</v>
      </c>
      <c r="BM534" s="22"/>
      <c r="BO534" s="24">
        <f t="shared" si="771"/>
        <v>30.540745882501419</v>
      </c>
      <c r="BP534" s="22"/>
      <c r="BR534" s="24">
        <f t="shared" si="772"/>
        <v>12.663367347317548</v>
      </c>
      <c r="BS534" s="22"/>
      <c r="BU534" s="24">
        <f t="shared" si="773"/>
        <v>67.385421252491653</v>
      </c>
      <c r="BV534" s="22"/>
      <c r="BX534" s="24">
        <f t="shared" si="774"/>
        <v>14.210465517689375</v>
      </c>
      <c r="BY534" s="22"/>
      <c r="CA534" s="24">
        <f t="shared" si="775"/>
        <v>40.9</v>
      </c>
      <c r="CB534" s="22"/>
      <c r="CD534" s="24">
        <f t="shared" si="776"/>
        <v>27.3</v>
      </c>
      <c r="CE534" s="22"/>
      <c r="CG534" s="24">
        <f t="shared" si="777"/>
        <v>34.200000000000003</v>
      </c>
      <c r="CH534" s="22"/>
      <c r="CJ534" s="24">
        <f t="shared" si="778"/>
        <v>40.200000000000003</v>
      </c>
      <c r="CK534" s="22"/>
      <c r="CM534" s="24">
        <f t="shared" si="779"/>
        <v>82.9</v>
      </c>
    </row>
    <row r="535" spans="2:91" ht="18" customHeight="1" outlineLevel="1">
      <c r="B535" s="35" t="s">
        <v>339</v>
      </c>
      <c r="C535" s="3"/>
      <c r="D535" s="3"/>
      <c r="E535" s="3"/>
      <c r="F535" s="3"/>
      <c r="G535" s="3"/>
      <c r="H535" s="23"/>
      <c r="I535" s="3"/>
      <c r="J535" s="7">
        <f>SUM(J527:J534)</f>
        <v>71125.826323086643</v>
      </c>
      <c r="K535" s="23"/>
      <c r="L535" s="3"/>
      <c r="M535" s="7">
        <f>SUM(M527:M534)</f>
        <v>64903.293658050061</v>
      </c>
      <c r="N535" s="23"/>
      <c r="O535" s="3"/>
      <c r="P535" s="7">
        <f>SUM(P527:P534)</f>
        <v>61840.293844180291</v>
      </c>
      <c r="Q535" s="23"/>
      <c r="R535" s="3"/>
      <c r="S535" s="7">
        <f>SUM(S527:S534)</f>
        <v>60728.806711858124</v>
      </c>
      <c r="T535" s="23"/>
      <c r="U535" s="3"/>
      <c r="V535" s="7">
        <f>SUM(V527:V534)</f>
        <v>65596.060870916495</v>
      </c>
      <c r="W535" s="23"/>
      <c r="X535" s="3"/>
      <c r="Y535" s="7">
        <f>SUM(Y527:Y534)</f>
        <v>72434.781589134058</v>
      </c>
      <c r="Z535" s="23"/>
      <c r="AA535" s="3"/>
      <c r="AB535" s="7">
        <f>SUM(AB527:AB534)</f>
        <v>75750.787796112694</v>
      </c>
      <c r="AC535" s="23"/>
      <c r="AD535" s="3"/>
      <c r="AE535" s="7">
        <f>SUM(AE527:AE534)</f>
        <v>76596.420839675615</v>
      </c>
      <c r="AF535" s="23"/>
      <c r="AG535" s="3"/>
      <c r="AH535" s="7">
        <f>SUM(AH527:AH534)</f>
        <v>77556.258517140755</v>
      </c>
      <c r="AI535" s="23"/>
      <c r="AJ535" s="3"/>
      <c r="AK535" s="7">
        <f>SUM(AK527:AK534)</f>
        <v>59169.742940851953</v>
      </c>
      <c r="AL535" s="23"/>
      <c r="AM535" s="3"/>
      <c r="AN535" s="7">
        <f>SUM(AN527:AN534)</f>
        <v>58226.26706826489</v>
      </c>
      <c r="AO535" s="23"/>
      <c r="AP535" s="3"/>
      <c r="AQ535" s="7">
        <f>SUM(AQ527:AQ534)</f>
        <v>52943.51386284257</v>
      </c>
      <c r="AR535" s="23"/>
      <c r="AS535" s="3"/>
      <c r="AT535" s="7">
        <f>SUM(AT527:AT534)</f>
        <v>60002.846832731069</v>
      </c>
      <c r="AU535" s="23"/>
      <c r="AV535" s="3"/>
      <c r="AW535" s="7">
        <f>SUM(AW527:AW534)</f>
        <v>72764.268647562247</v>
      </c>
      <c r="AX535" s="23"/>
      <c r="AY535" s="3"/>
      <c r="AZ535" s="7">
        <f>SUM(AZ527:AZ534)</f>
        <v>66359.839585195543</v>
      </c>
      <c r="BA535" s="23"/>
      <c r="BB535" s="3"/>
      <c r="BC535" s="7">
        <f>SUM(BC527:BC534)</f>
        <v>64122.448400619687</v>
      </c>
      <c r="BD535" s="23"/>
      <c r="BE535" s="3"/>
      <c r="BF535" s="7">
        <f>SUM(BF527:BF534)</f>
        <v>63421.295047031817</v>
      </c>
      <c r="BG535" s="23"/>
      <c r="BH535" s="3"/>
      <c r="BI535" s="7">
        <f>SUM(BI527:BI534)</f>
        <v>68277.790644659995</v>
      </c>
      <c r="BJ535" s="23"/>
      <c r="BK535" s="3"/>
      <c r="BL535" s="7">
        <f>SUM(BL527:BL534)</f>
        <v>75553.813989153117</v>
      </c>
      <c r="BM535" s="23"/>
      <c r="BN535" s="3"/>
      <c r="BO535" s="7">
        <f>SUM(BO527:BO534)</f>
        <v>80012.428900682266</v>
      </c>
      <c r="BP535" s="23"/>
      <c r="BQ535" s="3"/>
      <c r="BR535" s="7">
        <f>SUM(BR527:BR534)</f>
        <v>80351.433971192368</v>
      </c>
      <c r="BS535" s="23"/>
      <c r="BT535" s="3"/>
      <c r="BU535" s="7">
        <f>SUM(BU527:BU534)</f>
        <v>81531.871876771489</v>
      </c>
      <c r="BV535" s="23"/>
      <c r="BW535" s="3"/>
      <c r="BX535" s="7">
        <f>SUM(BX527:BX534)</f>
        <v>61106.573224519758</v>
      </c>
      <c r="BY535" s="23"/>
      <c r="BZ535" s="3"/>
      <c r="CA535" s="7">
        <f>SUM(CA527:CA534)</f>
        <v>68347.837363566796</v>
      </c>
      <c r="CB535" s="23"/>
      <c r="CC535" s="3"/>
      <c r="CD535" s="7">
        <f>SUM(CD527:CD534)</f>
        <v>62415.153912485512</v>
      </c>
      <c r="CE535" s="23"/>
      <c r="CF535" s="3"/>
      <c r="CG535" s="7">
        <f>SUM(CG527:CG534)</f>
        <v>68171.13980763327</v>
      </c>
      <c r="CH535" s="23"/>
      <c r="CI535" s="3"/>
      <c r="CJ535" s="7">
        <f>SUM(CJ527:CJ534)</f>
        <v>71115.813839032955</v>
      </c>
      <c r="CK535" s="23"/>
      <c r="CL535" s="3"/>
      <c r="CM535" s="7">
        <f>SUM(CM527:CM534)</f>
        <v>68227.463409443342</v>
      </c>
    </row>
  </sheetData>
  <mergeCells count="30">
    <mergeCell ref="AU9:CM9"/>
    <mergeCell ref="AL10:AN10"/>
    <mergeCell ref="H10:J10"/>
    <mergeCell ref="K10:M10"/>
    <mergeCell ref="N10:P10"/>
    <mergeCell ref="Q10:S10"/>
    <mergeCell ref="T10:V10"/>
    <mergeCell ref="Z10:AB10"/>
    <mergeCell ref="AC10:AE10"/>
    <mergeCell ref="AF10:AH10"/>
    <mergeCell ref="AI10:AK10"/>
    <mergeCell ref="W10:Y10"/>
    <mergeCell ref="H9:AT9"/>
    <mergeCell ref="AR10:AT10"/>
    <mergeCell ref="AO10:AQ10"/>
    <mergeCell ref="CK10:CM10"/>
    <mergeCell ref="CH10:CJ10"/>
    <mergeCell ref="AU10:AW10"/>
    <mergeCell ref="AX10:AZ10"/>
    <mergeCell ref="BA10:BC10"/>
    <mergeCell ref="BD10:BF10"/>
    <mergeCell ref="BG10:BI10"/>
    <mergeCell ref="BJ10:BL10"/>
    <mergeCell ref="BM10:BO10"/>
    <mergeCell ref="BP10:BR10"/>
    <mergeCell ref="BS10:BU10"/>
    <mergeCell ref="BV10:BX10"/>
    <mergeCell ref="BY10:CA10"/>
    <mergeCell ref="CB10:CD10"/>
    <mergeCell ref="CE10:CG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d25fa36-6e92-4a8c-bcd7-8d2e2e5dc1cc">
      <Terms xmlns="http://schemas.microsoft.com/office/infopath/2007/PartnerControls"/>
    </lcf76f155ced4ddcb4097134ff3c332f>
    <TaxCatchAll xmlns="2a193445-8f29-4d28-b3a3-ce6182a987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565D2027CB5C43B896265DB26BF053" ma:contentTypeVersion="21" ma:contentTypeDescription="Crée un document." ma:contentTypeScope="" ma:versionID="b3cfa0d78c5a9376e1f3ce852b627a6c">
  <xsd:schema xmlns:xsd="http://www.w3.org/2001/XMLSchema" xmlns:xs="http://www.w3.org/2001/XMLSchema" xmlns:p="http://schemas.microsoft.com/office/2006/metadata/properties" xmlns:ns1="http://schemas.microsoft.com/sharepoint/v3" xmlns:ns2="6d25fa36-6e92-4a8c-bcd7-8d2e2e5dc1cc" xmlns:ns3="2a193445-8f29-4d28-b3a3-ce6182a987ad" targetNamespace="http://schemas.microsoft.com/office/2006/metadata/properties" ma:root="true" ma:fieldsID="a6f1eceba78c47bdc49e598982ebf36c" ns1:_="" ns2:_="" ns3:_="">
    <xsd:import namespace="http://schemas.microsoft.com/sharepoint/v3"/>
    <xsd:import namespace="6d25fa36-6e92-4a8c-bcd7-8d2e2e5dc1cc"/>
    <xsd:import namespace="2a193445-8f29-4d28-b3a3-ce6182a98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fa36-6e92-4a8c-bcd7-8d2e2e5d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fdb6b646-3ed7-48ad-b39c-bbf27f50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93445-8f29-4d28-b3a3-ce6182a98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fd0a5eb-5bd5-4419-8c56-9da7f185a722}" ma:internalName="TaxCatchAll" ma:showField="CatchAllData" ma:web="2a193445-8f29-4d28-b3a3-ce6182a98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294EEB-8F36-4E3F-8920-6D23745531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26154-5F35-4296-9F55-E88689E916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d25fa36-6e92-4a8c-bcd7-8d2e2e5dc1cc"/>
    <ds:schemaRef ds:uri="2a193445-8f29-4d28-b3a3-ce6182a987ad"/>
  </ds:schemaRefs>
</ds:datastoreItem>
</file>

<file path=customXml/itemProps3.xml><?xml version="1.0" encoding="utf-8"?>
<ds:datastoreItem xmlns:ds="http://schemas.openxmlformats.org/officeDocument/2006/customXml" ds:itemID="{227AD31B-E78C-4FD1-A474-B0BB45AE7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fa36-6e92-4a8c-bcd7-8d2e2e5dc1cc"/>
    <ds:schemaRef ds:uri="2a193445-8f29-4d28-b3a3-ce6182a98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2</vt:lpstr>
    </vt:vector>
  </TitlesOfParts>
  <Manager/>
  <Company>ICDC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Hadrien Hainaut</dc:creator>
  <cp:keywords/>
  <dc:description/>
  <cp:lastModifiedBy>Maia DOUILLET</cp:lastModifiedBy>
  <cp:revision/>
  <dcterms:created xsi:type="dcterms:W3CDTF">2015-07-07T09:41:26Z</dcterms:created>
  <dcterms:modified xsi:type="dcterms:W3CDTF">2025-09-10T09:21:51Z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0x01010043565D2027CB5C43B896265DB26BF053</vt:lpwstr>
  </property>
  <property fmtid="{D5CDD505-2E9C-101B-9397-08002B2CF9AE}" pid="3" name="Order">
    <vt:r8>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