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i4ce.sharepoint.com/Documents partages/61 - Territoires/1 - Projets/Quanti-neutralité/Edition 2022/3. Documents de travail/2 -Moyens humains/"/>
    </mc:Choice>
  </mc:AlternateContent>
  <xr:revisionPtr revIDLastSave="7058" documentId="8_{09567425-7D8C-440F-BD8F-D9FEE89649C1}" xr6:coauthVersionLast="47" xr6:coauthVersionMax="47" xr10:uidLastSave="{A0ABFFF1-DA91-4427-AE3D-D01AC9D45722}"/>
  <bookViews>
    <workbookView xWindow="-120" yWindow="-120" windowWidth="20730" windowHeight="11160" firstSheet="3" activeTab="3" xr2:uid="{2D5631B0-D8C6-4971-AA24-7615443FA0B2}"/>
  </bookViews>
  <sheets>
    <sheet name="RECAP" sheetId="1" state="hidden" r:id="rId1"/>
    <sheet name="Retours ppt" sheetId="26" state="hidden" r:id="rId2"/>
    <sheet name="Tableau actions " sheetId="27" state="hidden" r:id="rId3"/>
    <sheet name="SYNTHESE" sheetId="31"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44" i="1" l="1"/>
  <c r="B6" i="1"/>
  <c r="C6" i="1"/>
  <c r="D6" i="1"/>
  <c r="B7" i="1"/>
  <c r="C7" i="1"/>
  <c r="D7" i="1"/>
  <c r="B8" i="1"/>
  <c r="C8" i="1"/>
  <c r="D8" i="1"/>
  <c r="B13" i="1"/>
  <c r="C13" i="1"/>
  <c r="D13" i="1"/>
  <c r="B14" i="1"/>
  <c r="C14" i="1"/>
  <c r="E8" i="1" l="1"/>
  <c r="E7" i="1"/>
  <c r="E6" i="1"/>
  <c r="E13" i="1"/>
  <c r="J52" i="1" l="1"/>
  <c r="J53" i="1" s="1"/>
  <c r="B17" i="1" l="1"/>
  <c r="C17" i="1"/>
  <c r="D17" i="1"/>
  <c r="T17" i="1"/>
  <c r="E17" i="1" l="1"/>
  <c r="C16" i="1"/>
  <c r="T41" i="1"/>
  <c r="T40" i="1"/>
  <c r="T38" i="1"/>
  <c r="T37" i="1"/>
  <c r="R36" i="1"/>
  <c r="S36" i="1"/>
  <c r="H37" i="1"/>
  <c r="I37" i="1"/>
  <c r="G37" i="1"/>
  <c r="J40" i="1"/>
  <c r="G39" i="1"/>
  <c r="J39" i="1" s="1"/>
  <c r="G34" i="1"/>
  <c r="G33" i="1" s="1"/>
  <c r="H33" i="1"/>
  <c r="R27" i="1"/>
  <c r="T31" i="1"/>
  <c r="T30" i="1"/>
  <c r="T29" i="1"/>
  <c r="T28" i="1"/>
  <c r="S27" i="1"/>
  <c r="O29" i="1"/>
  <c r="O28" i="1"/>
  <c r="M27" i="1"/>
  <c r="H31" i="1"/>
  <c r="H27" i="1" s="1"/>
  <c r="I31" i="1"/>
  <c r="G31" i="1"/>
  <c r="G27" i="1" s="1"/>
  <c r="J30" i="1"/>
  <c r="J29" i="1"/>
  <c r="J28" i="1"/>
  <c r="O18" i="1"/>
  <c r="R19" i="1"/>
  <c r="R20" i="1"/>
  <c r="R21" i="1"/>
  <c r="Q20" i="1"/>
  <c r="Q21" i="1"/>
  <c r="Q19" i="1"/>
  <c r="T18" i="1"/>
  <c r="O21" i="1"/>
  <c r="O20" i="1"/>
  <c r="O19" i="1"/>
  <c r="J21" i="1"/>
  <c r="J20" i="1"/>
  <c r="J19" i="1"/>
  <c r="J18" i="1"/>
  <c r="L17" i="1"/>
  <c r="M17" i="1"/>
  <c r="M16" i="1" s="1"/>
  <c r="C46" i="1" s="1"/>
  <c r="G17" i="1"/>
  <c r="G16" i="1" s="1"/>
  <c r="H17" i="1"/>
  <c r="H16" i="1" s="1"/>
  <c r="I17" i="1"/>
  <c r="I16" i="1" s="1"/>
  <c r="N17" i="1"/>
  <c r="N16" i="1" s="1"/>
  <c r="D46" i="1" s="1"/>
  <c r="T12" i="1"/>
  <c r="T11" i="1"/>
  <c r="T10" i="1"/>
  <c r="T6" i="1"/>
  <c r="J7" i="1"/>
  <c r="J8" i="1"/>
  <c r="J12" i="1"/>
  <c r="I9" i="1"/>
  <c r="H9" i="1"/>
  <c r="C11" i="1"/>
  <c r="H11" i="1" s="1"/>
  <c r="G9" i="1" l="1"/>
  <c r="J9" i="1" s="1"/>
  <c r="O17" i="1"/>
  <c r="L16" i="1"/>
  <c r="J16" i="1"/>
  <c r="D11" i="1"/>
  <c r="I11" i="1" s="1"/>
  <c r="J11" i="1" s="1"/>
  <c r="J17" i="1"/>
  <c r="J37" i="1"/>
  <c r="Q16" i="1"/>
  <c r="J31" i="1"/>
  <c r="J27" i="1" s="1"/>
  <c r="N33" i="1" s="1"/>
  <c r="R16" i="1"/>
  <c r="I27" i="1"/>
  <c r="T27" i="1"/>
  <c r="Q27" i="1"/>
  <c r="L27" i="1"/>
  <c r="C24" i="1"/>
  <c r="C33" i="1"/>
  <c r="B33" i="1"/>
  <c r="C27" i="1"/>
  <c r="B46" i="1" l="1"/>
  <c r="E46" i="1" s="1"/>
  <c r="O16" i="1"/>
  <c r="H24" i="1"/>
  <c r="D24" i="1"/>
  <c r="I24" i="1" s="1"/>
  <c r="D21" i="1" l="1"/>
  <c r="E21" i="1" s="1"/>
  <c r="D30" i="1"/>
  <c r="N30" i="1" s="1"/>
  <c r="D29" i="1"/>
  <c r="D27" i="1" s="1"/>
  <c r="S21" i="1" l="1"/>
  <c r="T21" i="1" s="1"/>
  <c r="D19" i="1"/>
  <c r="N27" i="1"/>
  <c r="O30" i="1"/>
  <c r="O27" i="1" s="1"/>
  <c r="D20" i="1" l="1"/>
  <c r="E20" i="1" s="1"/>
  <c r="S19" i="1"/>
  <c r="T19" i="1" s="1"/>
  <c r="E19" i="1"/>
  <c r="S20" i="1" l="1"/>
  <c r="T20" i="1" s="1"/>
  <c r="T16" i="1" s="1"/>
  <c r="D38" i="1"/>
  <c r="E40" i="1"/>
  <c r="E37" i="1"/>
  <c r="B39" i="1"/>
  <c r="Q39" i="1" s="1"/>
  <c r="C38" i="1"/>
  <c r="B38" i="1"/>
  <c r="E28" i="1"/>
  <c r="E29" i="1"/>
  <c r="C25" i="1"/>
  <c r="B25" i="1"/>
  <c r="G25" i="1" s="1"/>
  <c r="D16" i="1"/>
  <c r="B16" i="1"/>
  <c r="S13" i="1"/>
  <c r="T13" i="1" s="1"/>
  <c r="B11" i="1"/>
  <c r="E11" i="1" s="1"/>
  <c r="C10" i="1"/>
  <c r="H10" i="1" s="1"/>
  <c r="B10" i="1"/>
  <c r="D9" i="1"/>
  <c r="C9" i="1"/>
  <c r="R9" i="1" s="1"/>
  <c r="R8" i="1"/>
  <c r="Q8" i="1"/>
  <c r="S7" i="1"/>
  <c r="R7" i="1"/>
  <c r="Q7" i="1"/>
  <c r="H6" i="1"/>
  <c r="G6" i="1"/>
  <c r="D34" i="1"/>
  <c r="B24" i="1"/>
  <c r="G24" i="1" s="1"/>
  <c r="G13" i="1"/>
  <c r="J13" i="1" s="1"/>
  <c r="B9" i="1"/>
  <c r="Q9" i="1" s="1"/>
  <c r="S16" i="1" l="1"/>
  <c r="B41" i="1"/>
  <c r="B36" i="1" s="1"/>
  <c r="H5" i="1"/>
  <c r="D25" i="1"/>
  <c r="I25" i="1" s="1"/>
  <c r="I23" i="1" s="1"/>
  <c r="I34" i="1"/>
  <c r="D33" i="1"/>
  <c r="E34" i="1"/>
  <c r="E33" i="1" s="1"/>
  <c r="G38" i="1"/>
  <c r="T7" i="1"/>
  <c r="Q5" i="1"/>
  <c r="E16" i="1"/>
  <c r="S9" i="1"/>
  <c r="T9" i="1" s="1"/>
  <c r="G23" i="1"/>
  <c r="J24" i="1"/>
  <c r="C36" i="1"/>
  <c r="H38" i="1"/>
  <c r="H36" i="1" s="1"/>
  <c r="G5" i="1"/>
  <c r="R5" i="1"/>
  <c r="H25" i="1"/>
  <c r="C23" i="1"/>
  <c r="Q36" i="1"/>
  <c r="T39" i="1"/>
  <c r="T36" i="1" s="1"/>
  <c r="D36" i="1"/>
  <c r="I38" i="1"/>
  <c r="I36" i="1" s="1"/>
  <c r="B5" i="1"/>
  <c r="C5" i="1"/>
  <c r="B23" i="1"/>
  <c r="B27" i="1"/>
  <c r="E27" i="1" s="1"/>
  <c r="E30" i="1"/>
  <c r="E38" i="1"/>
  <c r="E39" i="1"/>
  <c r="E9" i="1"/>
  <c r="D14" i="1"/>
  <c r="E14" i="1" s="1"/>
  <c r="B51" i="1" l="1"/>
  <c r="B56" i="1" s="1"/>
  <c r="R15" i="1"/>
  <c r="C47" i="1"/>
  <c r="Q15" i="1"/>
  <c r="B47" i="1"/>
  <c r="E25" i="1"/>
  <c r="D23" i="1"/>
  <c r="B2" i="1"/>
  <c r="S14" i="1"/>
  <c r="T14" i="1" s="1"/>
  <c r="I14" i="1"/>
  <c r="J14" i="1" s="1"/>
  <c r="G41" i="1"/>
  <c r="J41" i="1" s="1"/>
  <c r="E41" i="1"/>
  <c r="E36" i="1" s="1"/>
  <c r="I33" i="1"/>
  <c r="J34" i="1"/>
  <c r="J33" i="1" s="1"/>
  <c r="S8" i="1"/>
  <c r="J25" i="1"/>
  <c r="J23" i="1" s="1"/>
  <c r="H23" i="1"/>
  <c r="C45" i="1" s="1"/>
  <c r="J38" i="1"/>
  <c r="C51" i="1"/>
  <c r="C56" i="1" s="1"/>
  <c r="C52" i="1"/>
  <c r="C57" i="1" s="1"/>
  <c r="C53" i="1"/>
  <c r="C58" i="1" s="1"/>
  <c r="B53" i="1"/>
  <c r="B58" i="1" s="1"/>
  <c r="B52" i="1"/>
  <c r="E31" i="1"/>
  <c r="E24" i="1"/>
  <c r="D10" i="1" l="1"/>
  <c r="J36" i="1"/>
  <c r="N36" i="1" s="1"/>
  <c r="I6" i="1"/>
  <c r="G36" i="1"/>
  <c r="E23" i="1"/>
  <c r="F24" i="1" s="1"/>
  <c r="C48" i="1"/>
  <c r="D5" i="1"/>
  <c r="E5" i="1" s="1"/>
  <c r="T8" i="1"/>
  <c r="S5" i="1"/>
  <c r="E10" i="1" l="1"/>
  <c r="I10" i="1"/>
  <c r="J10" i="1" s="1"/>
  <c r="E53" i="1"/>
  <c r="B45" i="1"/>
  <c r="B48" i="1" s="1"/>
  <c r="D52" i="1"/>
  <c r="E52" i="1" s="1"/>
  <c r="D51" i="1"/>
  <c r="E51" i="1" s="1"/>
  <c r="S15" i="1"/>
  <c r="D47" i="1"/>
  <c r="J6" i="1"/>
  <c r="I5" i="1"/>
  <c r="D53" i="1"/>
  <c r="D58" i="1" s="1"/>
  <c r="T5" i="1"/>
  <c r="F52" i="1" l="1"/>
  <c r="D56" i="1"/>
  <c r="D57" i="1"/>
  <c r="K5" i="1"/>
  <c r="F6" i="1"/>
  <c r="F53" i="1"/>
  <c r="H53" i="1" s="1"/>
  <c r="F51" i="1"/>
  <c r="J5" i="1"/>
  <c r="F5" i="1" s="1"/>
  <c r="D45" i="1"/>
  <c r="E45" i="1" s="1"/>
  <c r="E47" i="1"/>
  <c r="E48" i="1" l="1"/>
  <c r="F47" i="1" s="1"/>
  <c r="H52" i="1"/>
  <c r="G52" i="1"/>
  <c r="D48" i="1"/>
  <c r="G53" i="1"/>
  <c r="G51" i="1"/>
  <c r="H51" i="1"/>
  <c r="F46" i="1" l="1"/>
  <c r="F45" i="1"/>
</calcChain>
</file>

<file path=xl/sharedStrings.xml><?xml version="1.0" encoding="utf-8"?>
<sst xmlns="http://schemas.openxmlformats.org/spreadsheetml/2006/main" count="308" uniqueCount="236">
  <si>
    <t>Ensemble</t>
  </si>
  <si>
    <t>Besoins ETP Pilotage/Animation</t>
  </si>
  <si>
    <t xml:space="preserve">  TRANSPORT</t>
  </si>
  <si>
    <t>Elaboration, animation et suivi des plans de mobilité durable (PDM/PLD)</t>
  </si>
  <si>
    <t>Pilotage et animation des politiques cyclables</t>
  </si>
  <si>
    <t>Mise en place d'une ZFE</t>
  </si>
  <si>
    <t>Déploiement des bornes de recharge électriques</t>
  </si>
  <si>
    <t>Pilotage et animation des politiques de transports collectifs (TCU/ferroviaire)</t>
  </si>
  <si>
    <t>?</t>
  </si>
  <si>
    <t>Pilotage et animation des politiques d'intermodalité</t>
  </si>
  <si>
    <t>Pilotage et animation des politiques de covoiturage</t>
  </si>
  <si>
    <t xml:space="preserve">  BATIMENT</t>
  </si>
  <si>
    <t>Pilotage de la décarbonation des bâtiments publics</t>
  </si>
  <si>
    <t>Accompagnement à la rénovation des logements privés et petit tertiaire</t>
  </si>
  <si>
    <t>Trajectoire basse</t>
  </si>
  <si>
    <t>Trajectoire haute</t>
  </si>
  <si>
    <t xml:space="preserve">  ENERGIE</t>
  </si>
  <si>
    <t>Pilotage et animation des politiques de développement des EnR sur le territoire</t>
  </si>
  <si>
    <r>
      <t xml:space="preserve"> </t>
    </r>
    <r>
      <rPr>
        <b/>
        <sz val="14"/>
        <color rgb="FF000000"/>
        <rFont val="Calibri"/>
        <family val="2"/>
      </rPr>
      <t>AGRICULTURE ET ALIMENTATION</t>
    </r>
  </si>
  <si>
    <t>Pilotage et animation des politiques d'alimentation et d'agriculture durables (bloc communal)</t>
  </si>
  <si>
    <t>Elaboration, animation et suivi d'une stratégie d'agriculture et d'alimentation durables (régions)</t>
  </si>
  <si>
    <t xml:space="preserve">  URBANISME</t>
  </si>
  <si>
    <t>Pilotage et animation des politiques d'aménagement durable (ZAN)</t>
  </si>
  <si>
    <t xml:space="preserve">  TRANSVERSE</t>
  </si>
  <si>
    <t xml:space="preserve">Elaborer, piloter et animer la stratégie de décarbonation du territoire </t>
  </si>
  <si>
    <t xml:space="preserve">Pilotage et animation de la politique d'achats responsables </t>
  </si>
  <si>
    <t>Sensibilisation et mobilisation des acteurs du territoire (type COP)</t>
  </si>
  <si>
    <t>Réaliser et suivre une évaluation climat du budget</t>
  </si>
  <si>
    <t>SOMMAIRE / RECAPITULATIF</t>
  </si>
  <si>
    <t>INSEE, 2019</t>
  </si>
  <si>
    <t>M€</t>
  </si>
  <si>
    <t>Région Centre Val de Loire</t>
  </si>
  <si>
    <t>millions m2</t>
  </si>
  <si>
    <t>ETP / EPCI</t>
  </si>
  <si>
    <t>INSEE, 2017</t>
  </si>
  <si>
    <t>Sensibilisation interne à la mobilité durable (PDMA/PDME)</t>
  </si>
  <si>
    <t xml:space="preserve">Sensibilitation externe à la mobilité durable </t>
  </si>
  <si>
    <t>Développer les réseaux de chaleur urbains</t>
  </si>
  <si>
    <t>Trajectoire moyenne</t>
  </si>
  <si>
    <t xml:space="preserve">Tableau agrégateur </t>
  </si>
  <si>
    <t>ETP Régions</t>
  </si>
  <si>
    <t>ETP Départements</t>
  </si>
  <si>
    <t>ETP EPCI</t>
  </si>
  <si>
    <t>ETP Totaux</t>
  </si>
  <si>
    <t>ETP monétarisés (M€)</t>
  </si>
  <si>
    <t xml:space="preserve">Chiffres clés des collectivités (2020) </t>
  </si>
  <si>
    <t xml:space="preserve">Dépenses de fonctionnement des CT (2020) </t>
  </si>
  <si>
    <t>valeur</t>
  </si>
  <si>
    <t xml:space="preserve">unité </t>
  </si>
  <si>
    <t>Part (%) des dépenses de fonctionnement (2020)</t>
  </si>
  <si>
    <t>Part (%) des frais de personnels (2020)</t>
  </si>
  <si>
    <t xml:space="preserve">ETP / CT </t>
  </si>
  <si>
    <t>ETP /Départements</t>
  </si>
  <si>
    <t>ETP / Régions</t>
  </si>
  <si>
    <t>Echelle (inter)communale</t>
  </si>
  <si>
    <t>Echelle départementale</t>
  </si>
  <si>
    <t>Echelle régionale</t>
  </si>
  <si>
    <t>Trajectoire de référence</t>
  </si>
  <si>
    <t>Intégration des enjeux de transition écologique et énergétique aux politiques de formations professionnelles</t>
  </si>
  <si>
    <t>ETP Pilotage</t>
  </si>
  <si>
    <t xml:space="preserve">dont : </t>
  </si>
  <si>
    <t xml:space="preserve"> -</t>
  </si>
  <si>
    <t xml:space="preserve"> - </t>
  </si>
  <si>
    <t>ETP TECHNIQUE + PILOTAGE</t>
  </si>
  <si>
    <t>(difficile de dissocier les deux)</t>
  </si>
  <si>
    <t>TOTAL ETP PILOTAGE</t>
  </si>
  <si>
    <t>TOTAL ETP TECHNIQUE</t>
  </si>
  <si>
    <t>TOTAL ETP ANIMATION</t>
  </si>
  <si>
    <t>(manque 2 à cause des arrondis)</t>
  </si>
  <si>
    <t>BESOINS (en ETP) (si l'ingénierie mobilisée actuellement vous paraît insuffisante)</t>
  </si>
  <si>
    <t>MOBILITE, dont :</t>
  </si>
  <si>
    <t>BATIMENT, dont :</t>
  </si>
  <si>
    <t>ENERGIE, dont :</t>
  </si>
  <si>
    <t>AGRICULTURE ET ALIMENTATION, dont :</t>
  </si>
  <si>
    <t>URBANISME, dont :</t>
  </si>
  <si>
    <t>TRANSVERSE, dont :</t>
  </si>
  <si>
    <t xml:space="preserve"> INGENIERIE MOBILISEE DANS VOTRE STRUCTURE (en ETP)</t>
  </si>
  <si>
    <t>1) Elaboration, animation et suivi des plans de mobilité durable (PDM/PLD)</t>
  </si>
  <si>
    <t xml:space="preserve">3) Sensibilitation externe à la mobilité durable </t>
  </si>
  <si>
    <t>4) Pilotage et animation des politiques cyclables</t>
  </si>
  <si>
    <t>5) Mise en place d'une ZFE</t>
  </si>
  <si>
    <t>6) Déploiement des bornes de recharge électriques</t>
  </si>
  <si>
    <t>7) Pilotage et animation des politiques de transports collectifs (TCU/ferroviaire)</t>
  </si>
  <si>
    <t>8) Pilotage et animation des politiques d'intermodalité</t>
  </si>
  <si>
    <t>9) Pilotage et animation des politiques de covoiturage</t>
  </si>
  <si>
    <t>10) Pilotage de la décarbonation des bâtiments publics</t>
  </si>
  <si>
    <t>11) Accompagnement à la rénovation des logements privés et petit tertiaire</t>
  </si>
  <si>
    <t>12) Pilotage et animation des politiques de développement des EnR sur le territoire</t>
  </si>
  <si>
    <t>13) Développer les réseaux de chaleur urbains</t>
  </si>
  <si>
    <t>14) Pilotage et animation des politiques d'alimentation et d'agriculture durables (bloc communal)</t>
  </si>
  <si>
    <t>15) Pilotage et animation des politiques d'aménagement durable (ZAN)</t>
  </si>
  <si>
    <t xml:space="preserve">16) Elaborer, piloter et animer la stratégie de décarbonation du territoire </t>
  </si>
  <si>
    <t xml:space="preserve">17) Pilotage et animation de la politique d'achats responsables </t>
  </si>
  <si>
    <t>18) Sensibilisation et mobilisation des acteurs du territoire (type COP)</t>
  </si>
  <si>
    <t>BESOINS ETP identifiés à ce stade dans l'étude (ETP en moyenne à l'échelle d'un EPCI)</t>
  </si>
  <si>
    <t>Besoin d’ingénierie locale pour le climat - Tableau récapitulatif pour réactions/commentaires</t>
  </si>
  <si>
    <t>PROJET QUANTI-NEUTRALITE (I4CE) - RESULTATS PROVISOIRES, A NE PAS DIFFUSER</t>
  </si>
  <si>
    <t xml:space="preserve">Récapitulatif des retours </t>
  </si>
  <si>
    <t>Région Grand Est</t>
  </si>
  <si>
    <t>Organisme</t>
  </si>
  <si>
    <t>Retours</t>
  </si>
  <si>
    <t>"Très compliqué à dire pour moi si les calculs ETP sont cohérents. C’est très important d’avoir de l’ingénierie pour les CT. Je pense qu’il est également essentiel d’insister sur la volonté politique des élus locaux. Sans implication des élus, le travail des chargés de mission peut être très ralenti ou entravé."</t>
  </si>
  <si>
    <t>Fonction</t>
  </si>
  <si>
    <t>Chargé de mission Transition énergétique</t>
  </si>
  <si>
    <t>SYANE - Syndicat d'énergie du département Haute Savoie</t>
  </si>
  <si>
    <t>"Voici le retour du Syane, syndicat d’énergie du département de la Haute-Savoie. 
Pour les bornes, cela nous semble cohérent également. "</t>
  </si>
  <si>
    <t>CC Confluent et Coteaux Prayssas</t>
  </si>
  <si>
    <t>Pour ma part, travaillant dans un EPCI de 19 000 habitants où un seul ETP est censé pouvoir piloter la politique de l’habitat, de la mobilité, l’accompagnement des EPCI dans leurs travaux et l’animation du territoire, il m’est difficile d’évaluer la véracité des chiffres proposés.
Deux remarques cependant à la lecture du document :
-	Premièrement, en lien avec ce que j’indique ci-dessus, cette évaluation me semble difficile à manipuler/utiliser pour expliquer à un élu un besoin en ingénierie. Si disposer d’un ETP (et nous faisons déjà partie des « chanceux » qui en disposent) est déjà quelque chose qu’il faut pouvoir défendre et justifier, comment avancer l’idée que 3 ou 4 ETP seraient nécessaires.. Avec quel budget me répondra-t-on ? J’entends bien que l’objectif de l’étude est bien justement de mettre en lumière le volume d’ingénierie nécessaire pour répondre aux enjeux mais je crains que ça ne reste qu’au niveau du vœu pieu. En complément, pour renforcer la crédibilité des résultats, une nuance est peut-être à apporter entre territoire urbains (d’où proviennent beaucoup de vos sources) et ruraux et/ou en fonction des compétences propres des EPCI
-	Par ailleurs, je ne vois pas de chapitre dédié à la planification. Vous avez bien prévu une partie dédiée à la stratégie énergie climat mais il est nécessaire à mon avis de décloisonner les compétences : si le PLUi est établi sans tenir compte suffisamment des enjeux énergétiques et climatiques, la stratégie du même nom sera difficile à définir/appliquer. Par ailleurs, le ZAN est un formidable outil pour faire avancer la politique de sobriété foncière et énergétique. Peut-être que le point 15 mériterait d’être complété ou élargi pour intégrer les ETP nécessaires à la définition de ces outils de planification/démarches ou à minima que soit chiffré le temps de coordination entre politique énergie/climat et aménagement de l’espace.</t>
  </si>
  <si>
    <t>Responsable projet TE et innovation</t>
  </si>
  <si>
    <t>Ville d'Annecy</t>
  </si>
  <si>
    <t>Service Energie et dévelopement technologique</t>
  </si>
  <si>
    <t>Caen la mer</t>
  </si>
  <si>
    <t>Entretien tél</t>
  </si>
  <si>
    <t xml:space="preserve">cf mail CR. Concernant les RCU, Caen la mer a un (bientôt deux) réseaux de chaleur, dessert plus de 30 000 logements et sont actuellement 2-3 ETP sur ce sujet : même si ce n’est pas assez, si on prend le proxy de 1 ETP pour 3000 logements raccordés, c’est bcp trop car ça ferrait arriver à une douzaine !!! Faut prendre en compte les différentes maturités des projets de RCU. =&gt; de notre côté, plutôt exprimer les besoins en termes d’ETP/RCU, éventuellement 0,5 ETP à 1 ETP/ EPCI en exploratoire/faisabilité d’un RCU puis 2 ETP/RCU quand projet se lance ?
Ont aussi une toute jeune plateforme de rénovation énergétique, étaient vraiment intéressés par le proxy fourchette haute d’1 conseiller tous les 5 000 habitants !!!! Pour donner un ordre de grandeur, sont loin du compte. </t>
  </si>
  <si>
    <t>CC Puisaye Forterre</t>
  </si>
  <si>
    <t>Pour résumer, notre EPCI ne dispose pas des moyens financiers qui permettraient d’engager l’ingénierie nécessaire. Nous sommes loin d’atteindre les objectifs climatiques et environnementaux, par frilosité des élus à s’engager dans des démarches coûteuses alors que la population souffre de l’inflation et que le territoire n’est pas adapté à ce qui l’attend.</t>
  </si>
  <si>
    <t>SCOT des Vosges Centrales</t>
  </si>
  <si>
    <t>Urbaniste</t>
  </si>
  <si>
    <t>Guingamp Paimpol Agglomération</t>
  </si>
  <si>
    <t>Cheffe de service Energie, Habitat, Mobilité</t>
  </si>
  <si>
    <t>.  J'attire votre attention sur la complexité pour une petite collectivité en cours de structuration de sa compétence Energie à faire le lien avec des outils et politiques parfois très détaillées et articulées entre elles de collectivités engagées depuis de nombreuses années (Grenoble métropole par exemple).
Pour résumer la situation de notre EPCI, la mise en œuvre des politiques climatiques et énergétiques s'appuie sur : 
•	un service Energie, Habitat, Mobilité
o	Energie 
	un CEP 0.8 communes +0.2 bâtiments EPCI
	un chargé de mission développement des ENR 
	un chargé de mission PCAET / COT ADEME et mobilisation des acteurs locaux 
o	Habitat
	deux chargés de projets - en cours de répartition des dossiers 
o	Mobilité 
	deux chargés de mise en œuvre et de suivi de la DSP en tant qu'AOT (dont transports scolaires)
	 un chargé de mission Schéma cyclable et sensibilisation / mobilisation 
o	1 chef de service polyvalent
•	un chargé de mission PAT 
•	une DSP sur l'ensemble des mobilités durable hors Schéma cyclable 
D'autres agents sont amenés à développer des compétences dans le cadre de leurs missions existantes : Achat, ZAN dans le cadre de l'élaboration du PLUi, mais sans création de poste ou d'affectation de temps supplémentaire. 
Je vous remercie pour cette démarche qui nous donne des éléments de référence intéressants. 
J'attire toutefois votre attention sur la diversité des situations au sein de chaque catégorie. 
Si on veut interpeler élus, partenaires et financeurs, il me parait essentiel que les propositions qui découleront de votre travail puissent être déclinées au plus près de la réalité des types de collectivités en présence. Sinon, elles risquent de ne pas être entendues.</t>
  </si>
  <si>
    <t>Bordeaux Métropole</t>
  </si>
  <si>
    <t>Chagée de mission - Développement de la plateforme de la rénovation énergétique de l'habitat et du tertiaire</t>
  </si>
  <si>
    <t>ppt</t>
  </si>
  <si>
    <t>Commentaires ppt ?</t>
  </si>
  <si>
    <t xml:space="preserve">ppt </t>
  </si>
  <si>
    <t>entretien téléphonique (cf. CR écrit)</t>
  </si>
  <si>
    <t>Directeur des achats</t>
  </si>
  <si>
    <t xml:space="preserve">"Retours rapides :
-	Page 40 pour les ENR en région  ETP me parait un peu juste (2 ETP peut etre) car l’enjeu et crucial (je pense un EPT ingénieur et 1 ETP juriste/acheteur/marchés)
-	Page 53 : politique achats responsables 2 ETP pour une région c’est peu. En central c’est 2.5 a minima et en déploiement (toutes DO confondues) c’est plus du double évidemment </t>
  </si>
  <si>
    <t>"Il me semble qu’une personne pour mettre en œuvre le ZAN à l’échelle d’un SCOT est insuffisant : il faut plutôt prévoir deux personnes." "2 ETP à l’échelle d’un scot et plutôt 1 pour les EPCI mais tout dépend du contexte."</t>
  </si>
  <si>
    <t>Région Nouvelle Aquitaine</t>
  </si>
  <si>
    <t>Chargée de mission NeoTerra</t>
  </si>
  <si>
    <t>"La partie qui relève de notre discussion est conforme à nos échanges.
Nous nous interrogeons uniquement sur la prise en compte de l’ETP en charge de la labellisation des projets Néo Terra. L’avez-vous volontairement exclu ? intégré ailleurs ?
D’autre part, nous avons pu voir qu’il vous manquait quelques infos sur les Régions, ou bien que vos analyses sectorielles se basait sur les retours d’1 seule d’entre elles alors même que les organisations peuvent être très différentes. Peut-être pourriez-vous vous rapprocher de Régions de France, qui a peut-être des ordres de grandeur à vous donner ?"</t>
  </si>
  <si>
    <t>Chef de service Agro-environnement</t>
  </si>
  <si>
    <t>ACTIONS IDENTIFIEES PAR SECTEUR DANS LE PERIMETRE ETUDIE :</t>
  </si>
  <si>
    <t>Retours EPCI Puisaye Forterre (env. 34 000 hab.)</t>
  </si>
  <si>
    <t>Cheffe de projet Climat air énergie</t>
  </si>
  <si>
    <t xml:space="preserve">Suite à une information transmise par Laurent Planchet, j’ai lu le ppt que je trouve déjà très intéressant en version provisoire.  
J’ai inséré quelques commentaires pour le bloc régional Grand Est, au sens de la communauté de travail énergie-climat (Région-Ademe-Dreal / DDT et d’autres partenaires comme Atmo GE, le CEREMA, les agences d’urba etc.). Ce sont plus des éléments de réflexion et estimations très « à la louche que j’ai transmis à quelques collègues, mais la période ne m’a pas permis d’avoir des retours dans les délais. 
Je ne pense pas que cela puisse vous être d’une très grande utilité à ce stade, </t>
  </si>
  <si>
    <t>2) Sensibilisation interne à la mobilité durable (PDMA)</t>
  </si>
  <si>
    <t>Communauté de communes Romorantinais</t>
  </si>
  <si>
    <t>Chargé des missions : Transition écologique et énergétique, mobilités, environnement et biodiversité</t>
  </si>
  <si>
    <t>Commentaires dans ppt.</t>
  </si>
  <si>
    <t>PETR Alsace du Nord</t>
  </si>
  <si>
    <t>Chargée de mission CAE</t>
  </si>
  <si>
    <t>entretien Teams (cf. CR écrit)</t>
  </si>
  <si>
    <t>Entretien Teams, cf. CR word (dans dossier entretien-échanges)</t>
  </si>
  <si>
    <t>Je me permets de vous faire un retour sur le dimensionnement actuel de la Ville d’Annecy sur les bâtiments publics sachant que notre stratégie bas carbone n’en est qu’à ses balbutiements.
Pour remplir votre tableau en slide 33 (je n’ai que la présentation en PDF et je ne peux pas la modifier) voici nos ratios :
ETP "économe des flux" et suivi technique (suivi des consommations d'énergie, paiement, contrat énergie, récupération CEE…) =&gt; 2.5ETP/465 950 m2
ETP Pilotage Décret tertiaire1 ETP/465 950 m2
ETP Pilotage et suivi des cahiers des charges pour la baisse des consommations des bâtiments, suivi Cit'ergie et AMO sur le volet énergie pour les chantiers bâtiments5 ETP/465 950 m2
ETP ENR / Bâtiment 0.5 ETP/465 950 m2</t>
  </si>
  <si>
    <t>4 (1 pol cyl et 2 sur le reste + 1 chef de service polyvalent)</t>
  </si>
  <si>
    <t>Retours CA Guigamp Paimpol (env. 73 000 hab)</t>
  </si>
  <si>
    <t xml:space="preserve">Logements raccordés (Scénario SNBC- moy2021-2030) </t>
  </si>
  <si>
    <t>Pilotage de la politique d'achats responsables</t>
  </si>
  <si>
    <t>Rénovation énergétique des bâtiments publics des collectivités</t>
  </si>
  <si>
    <t>Accompagnement à la rénovation énergétique des logements</t>
  </si>
  <si>
    <t>Pilotage objectif ZAN</t>
  </si>
  <si>
    <t>BATIMENT</t>
  </si>
  <si>
    <t>MOBILITE</t>
  </si>
  <si>
    <t>ALIMENTATION DURABLE</t>
  </si>
  <si>
    <t>En moyenne à l'échelle départementale</t>
  </si>
  <si>
    <t>En moyenne à l'échelle d'un EPCI</t>
  </si>
  <si>
    <t>Nombre de métropole</t>
  </si>
  <si>
    <t>Sensibilisation auprès des élus et agents la collectivités (PDMA)</t>
  </si>
  <si>
    <t>Sensibilisation auprès des entreprises (PDME)</t>
  </si>
  <si>
    <t>Animation des politiques de covoiturage</t>
  </si>
  <si>
    <t>Développement des aménagements cyclables</t>
  </si>
  <si>
    <t xml:space="preserve">Promotion et animation autour du vélo </t>
  </si>
  <si>
    <t>Minimum agrégé à l’échelle France</t>
  </si>
  <si>
    <t>non estimé</t>
  </si>
  <si>
    <t>1 ETP/100 000 emplois</t>
  </si>
  <si>
    <t>env. 0,40 €/an/hab.</t>
  </si>
  <si>
    <t>1,5 ETP/métropole</t>
  </si>
  <si>
    <t>0,2 ETP/600 agents</t>
  </si>
  <si>
    <t>Estimation en € (dépenses de fonctionnement)</t>
  </si>
  <si>
    <t>Des agents dédiés au suivi et à l’animation transverse de la mise en œuvre des objectifs climat de la collectivité et du territoire</t>
  </si>
  <si>
    <t>ENERGIES RENOUVELABLES</t>
  </si>
  <si>
    <t>Réseaux de chaleur urbains</t>
  </si>
  <si>
    <t>BATIMENT ET URBANISME</t>
  </si>
  <si>
    <t>Non estimé</t>
  </si>
  <si>
    <t xml:space="preserve">Elaboration et suivi de la politique de mobilité durable </t>
  </si>
  <si>
    <t xml:space="preserve"> au minimum 1 ETP/EPCI</t>
  </si>
  <si>
    <t>Animation et sensibilisation (vélo, covoiturage,…)</t>
  </si>
  <si>
    <t>Décarbonation du parc de véhicules (ZFE, IRVE)</t>
  </si>
  <si>
    <t>1 ETP + 1 ETP/10  départements</t>
  </si>
  <si>
    <t>+ 2 ETP/ZFE</t>
  </si>
  <si>
    <t>Favoriser le déploiement de projets ENR sur le territoire</t>
  </si>
  <si>
    <t>5 à 10 ETP</t>
  </si>
  <si>
    <t>0,6 ETP</t>
  </si>
  <si>
    <t>(+ relais communes)</t>
  </si>
  <si>
    <t xml:space="preserve">Restauration collective durable et projets alimentaires territoriaux </t>
  </si>
  <si>
    <t>1 à 2 ETP</t>
  </si>
  <si>
    <t>1 ETP+ 2 ETP/SCOT</t>
  </si>
  <si>
    <t>Pop. France</t>
  </si>
  <si>
    <t>(INSEE,2022)</t>
  </si>
  <si>
    <t>€</t>
  </si>
  <si>
    <t>Nombre Régions</t>
  </si>
  <si>
    <t>Nombre départements</t>
  </si>
  <si>
    <t>Nombre EPCI</t>
  </si>
  <si>
    <t xml:space="preserve">En moyenne à l'échelle régionale </t>
  </si>
  <si>
    <t>BESOINS MOYENS HUMAINS (en ETP par an à horizon 2025 - SNBC2)</t>
  </si>
  <si>
    <t>1 ETP (retour d'un seul département)</t>
  </si>
  <si>
    <t>1 ETP/EPCI &lt; 100k hab.
1,5 ETP/EPCI &gt; 100 khab.</t>
  </si>
  <si>
    <t>Nombre d'EPCI &lt; 100 khab.</t>
  </si>
  <si>
    <t>Nombre d'EPCI &gt; 100 khab.</t>
  </si>
  <si>
    <t>14 ETP Pilotage + 2 à 3 ETP Mobilisation du territoire</t>
  </si>
  <si>
    <t>2,5 ETP minimum en central</t>
  </si>
  <si>
    <t>env. 3 ETP / 100 000 habitants</t>
  </si>
  <si>
    <t>env. 1 ETP/5000 logements raccordés</t>
  </si>
  <si>
    <t>logements raccordés</t>
  </si>
  <si>
    <t>Nombre de rénovations annuelles accompagnés (SNBC 2025)</t>
  </si>
  <si>
    <t>lgt</t>
  </si>
  <si>
    <t>Nombre de SCOT</t>
  </si>
  <si>
    <t>Nombre de ZFE obligatoire</t>
  </si>
  <si>
    <t xml:space="preserve">dont </t>
  </si>
  <si>
    <t xml:space="preserve">Nombre d'emplois </t>
  </si>
  <si>
    <t>Nombre d'agents</t>
  </si>
  <si>
    <t>1 ETP/EPCI</t>
  </si>
  <si>
    <t>env. 1 ETP/50 000 m2 + 1 CEP/EPCI</t>
  </si>
  <si>
    <t>DGCL</t>
  </si>
  <si>
    <t>https://www.open-collectivites.fr/wd_documents/43/BIS_163_interco_2022.pdf</t>
  </si>
  <si>
    <t>dont 5 régions et départements d'outre-mer</t>
  </si>
  <si>
    <t>ETP Maîtrise d'ouvrage</t>
  </si>
  <si>
    <t>ETP Animation/Mobilisation</t>
  </si>
  <si>
    <t>(Caisse des dépôts + rapport Demarcq pour les bâtiments scolaires)</t>
  </si>
  <si>
    <t>Données d'entrée</t>
  </si>
  <si>
    <t>Coût d'un ETP (brut annuel)</t>
  </si>
  <si>
    <t>1 ETP tous les 20 à 30 000 habitants</t>
  </si>
  <si>
    <t>Nombre de m2 parc bâti CT</t>
  </si>
  <si>
    <t>env. 6 ETP / 100 000 habitants</t>
  </si>
  <si>
    <t>env. 4 ETP/100 000 hab.</t>
  </si>
  <si>
    <t>Notes méthodologiques</t>
  </si>
  <si>
    <t>1) Les besoins identifiés dans ce tableau proviennent d’entretiens et d’échanges avec près de 50 collectivités territoriales et une vingtaine d’experts sectoriels. Les chiffres ont été construits essentiellement à partir d’extrapolation de bonnes pratiques. Le périmètre du chiffrage n’intègre pas l’ensemble des actions climat des collectivités : faute de temps et de données suffisantes, nous avons priorisé les secteurs de la mobilité, du bâtiment, de l’énergie et de l’alimentation ainsi que certaines mesures transverses essentielles à l’intégration du climat dans l’ensemble des actions des collectivités.</t>
  </si>
  <si>
    <t>Contact : aurore.colin@i4ce.org</t>
  </si>
  <si>
    <t>I - ELABORATION ET SUIVI DE LA POLITIQUE CLIMAT DE LA COLLECTIVITE</t>
  </si>
  <si>
    <t>II - MAITRISE D’OUVRAGE DES INVESTISSEMENTS CLIMAT DE LA COLLECTIVITE</t>
  </si>
  <si>
    <t>III - DES MOYENS HUMAINS POUR ACCELERER LA DECARBONATION DES ACTEURS DU TERRITOIRE</t>
  </si>
  <si>
    <r>
      <t xml:space="preserve">ANNEXE EXCEL 3 - Etude </t>
    </r>
    <r>
      <rPr>
        <b/>
        <i/>
        <u/>
        <sz val="16"/>
        <color theme="1"/>
        <rFont val="Calibri"/>
        <family val="2"/>
        <scheme val="minor"/>
      </rPr>
      <t>Collectivités : quels besoins d'investissements et d'ingénierie pour la neutralité carbone ?</t>
    </r>
    <r>
      <rPr>
        <b/>
        <u/>
        <sz val="16"/>
        <color theme="1"/>
        <rFont val="Calibri"/>
        <family val="2"/>
        <scheme val="minor"/>
      </rPr>
      <t>, I4CE, 2022</t>
    </r>
  </si>
  <si>
    <t>2) Les estimations données ici représentent un ordre de grandeur. L’exercice d’agrégation des besoins à l’échelle nationale est délicat car les besoins en moyens humains varient d’un territoire à l’autre. Ils dépendent notamment de l’ingénierie déjà existante sur le territoire, du niveau d’avancement dans la transition écologique et énergétique de la collectivité, de la taille de la collectivité ainsi que de ses caractéristiques géographiques et économiques. Les hypothèses sur les besoins ont été différenciées tant que faire se peut par type de collectivités mais les estimations n’ont pas vocation à être représentatives de l’ensemble des contextes territoriaux. À noter : 1 ETP ne correspond pas forcément à une seule et même personne travaillant à temps plein sur le sujet, le temps de travail peut être partagé entre différents agents.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</si>
</sst>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000000_-;\-* #,##0.000000_-;_-* &quot;-&quot;??_-;_-@_-"/>
  </numFmts>
  <fonts count="43" x14ac:knownFonts="1">
    <font>
      <sz val="11"/>
      <color theme="1"/>
      <name val="Calibri"/>
      <family val="2"/>
      <scheme val="minor"/>
    </font>
    <font>
      <b/>
      <sz val="11"/>
      <color theme="1"/>
      <name val="Calibri"/>
      <family val="2"/>
      <scheme val="minor"/>
    </font>
    <font>
      <sz val="18"/>
      <name val="Arial"/>
      <family val="2"/>
    </font>
    <font>
      <b/>
      <sz val="11"/>
      <color rgb="FF404041"/>
      <name val="Helvetica"/>
    </font>
    <font>
      <b/>
      <sz val="14"/>
      <color rgb="FF000000"/>
      <name val="Calibri"/>
      <family val="2"/>
    </font>
    <font>
      <sz val="11"/>
      <color rgb="FF000000"/>
      <name val="Calibri"/>
      <family val="2"/>
    </font>
    <font>
      <sz val="12"/>
      <color rgb="FF000000"/>
      <name val="Calibri"/>
      <family val="2"/>
    </font>
    <font>
      <b/>
      <sz val="12"/>
      <color rgb="FF000000"/>
      <name val="Calibri"/>
      <family val="2"/>
    </font>
    <font>
      <b/>
      <sz val="12"/>
      <color theme="1"/>
      <name val="Calibri"/>
      <family val="2"/>
      <scheme val="minor"/>
    </font>
    <font>
      <sz val="11"/>
      <color rgb="FF404041"/>
      <name val="Helvetica"/>
    </font>
    <font>
      <b/>
      <sz val="9"/>
      <color rgb="FF404041"/>
      <name val="Helvetica"/>
    </font>
    <font>
      <sz val="11"/>
      <color theme="1"/>
      <name val="Calibri"/>
      <family val="2"/>
      <scheme val="minor"/>
    </font>
    <font>
      <i/>
      <sz val="11"/>
      <color theme="1"/>
      <name val="Calibri"/>
      <family val="2"/>
      <scheme val="minor"/>
    </font>
    <font>
      <sz val="12"/>
      <color rgb="FF000000"/>
      <name val="Calibri"/>
      <family val="2"/>
      <scheme val="minor"/>
    </font>
    <font>
      <sz val="12"/>
      <name val="Calibri"/>
      <family val="2"/>
      <scheme val="minor"/>
    </font>
    <font>
      <i/>
      <sz val="12"/>
      <color rgb="FF000000"/>
      <name val="Calibri"/>
      <family val="2"/>
      <scheme val="minor"/>
    </font>
    <font>
      <sz val="12"/>
      <color rgb="FF000000"/>
      <name val="Calibri"/>
      <family val="2"/>
    </font>
    <font>
      <b/>
      <sz val="12"/>
      <color rgb="FF000000"/>
      <name val="Calibri"/>
      <family val="2"/>
    </font>
    <font>
      <b/>
      <sz val="12"/>
      <name val="Calibri"/>
      <family val="2"/>
      <scheme val="minor"/>
    </font>
    <font>
      <i/>
      <sz val="12"/>
      <name val="Calibri"/>
      <family val="2"/>
      <scheme val="minor"/>
    </font>
    <font>
      <b/>
      <sz val="14"/>
      <color rgb="FF000000"/>
      <name val="Calibri"/>
      <family val="2"/>
    </font>
    <font>
      <b/>
      <i/>
      <sz val="12"/>
      <color rgb="FF000000"/>
      <name val="Calibri"/>
      <family val="2"/>
    </font>
    <font>
      <u/>
      <sz val="14"/>
      <color theme="1"/>
      <name val="Calibri"/>
      <family val="2"/>
      <scheme val="minor"/>
    </font>
    <font>
      <b/>
      <sz val="12"/>
      <color theme="0"/>
      <name val="Calibri"/>
      <family val="2"/>
      <scheme val="minor"/>
    </font>
    <font>
      <sz val="9"/>
      <color theme="1"/>
      <name val="Calibri"/>
      <family val="2"/>
      <scheme val="minor"/>
    </font>
    <font>
      <sz val="18"/>
      <name val="Arial"/>
      <family val="2"/>
    </font>
    <font>
      <b/>
      <sz val="12"/>
      <color rgb="FFFFFFFF"/>
      <name val="Helvetica"/>
    </font>
    <font>
      <sz val="10"/>
      <color rgb="FF404041"/>
      <name val="Helvetica"/>
    </font>
    <font>
      <sz val="9"/>
      <color rgb="FF404041"/>
      <name val="Helvetica"/>
    </font>
    <font>
      <i/>
      <sz val="9"/>
      <color rgb="FF404041"/>
      <name val="Helvetica"/>
    </font>
    <font>
      <sz val="10"/>
      <color rgb="FF4565AF"/>
      <name val="Helvetica"/>
    </font>
    <font>
      <sz val="10"/>
      <color rgb="FFC94450"/>
      <name val="Helvetica"/>
    </font>
    <font>
      <sz val="10"/>
      <color rgb="FFACC435"/>
      <name val="Helvetica"/>
    </font>
    <font>
      <sz val="10"/>
      <color rgb="FFE09C35"/>
      <name val="Helvetica"/>
    </font>
    <font>
      <i/>
      <sz val="10"/>
      <color rgb="FF404041"/>
      <name val="Helvetica"/>
    </font>
    <font>
      <b/>
      <sz val="9"/>
      <color rgb="FFFFFFFF"/>
      <name val="Helvetica"/>
    </font>
    <font>
      <b/>
      <sz val="9"/>
      <color theme="1"/>
      <name val="Calibri"/>
      <family val="2"/>
      <scheme val="minor"/>
    </font>
    <font>
      <b/>
      <sz val="9"/>
      <name val="Arial"/>
      <family val="2"/>
    </font>
    <font>
      <b/>
      <i/>
      <sz val="9"/>
      <name val="Arial"/>
      <family val="2"/>
    </font>
    <font>
      <b/>
      <u/>
      <sz val="16"/>
      <color theme="1"/>
      <name val="Calibri"/>
      <family val="2"/>
      <scheme val="minor"/>
    </font>
    <font>
      <b/>
      <i/>
      <u/>
      <sz val="16"/>
      <color theme="1"/>
      <name val="Calibri"/>
      <family val="2"/>
      <scheme val="minor"/>
    </font>
    <font>
      <sz val="14"/>
      <color theme="1"/>
      <name val="Calibri"/>
      <family val="2"/>
      <scheme val="minor"/>
    </font>
    <font>
      <b/>
      <sz val="14"/>
      <color theme="1"/>
      <name val="Calibri"/>
      <family val="2"/>
      <scheme val="minor"/>
    </font>
  </fonts>
  <fills count="23">
    <fill>
      <patternFill patternType="none"/>
    </fill>
    <fill>
      <patternFill patternType="gray125"/>
    </fill>
    <fill>
      <patternFill patternType="solid">
        <fgColor rgb="FFFFFF00"/>
        <bgColor indexed="64"/>
      </patternFill>
    </fill>
    <fill>
      <patternFill patternType="solid">
        <fgColor rgb="FFD9E0F0"/>
        <bgColor indexed="64"/>
      </patternFill>
    </fill>
    <fill>
      <patternFill patternType="solid">
        <fgColor rgb="FFC94450"/>
        <bgColor indexed="64"/>
      </patternFill>
    </fill>
    <fill>
      <patternFill patternType="solid">
        <fgColor rgb="FFACC435"/>
        <bgColor indexed="64"/>
      </patternFill>
    </fill>
    <fill>
      <patternFill patternType="solid">
        <fgColor rgb="FFE09C35"/>
        <bgColor indexed="64"/>
      </patternFill>
    </fill>
    <fill>
      <patternFill patternType="solid">
        <fgColor rgb="FFFF33CC"/>
        <bgColor indexed="64"/>
      </patternFill>
    </fill>
    <fill>
      <patternFill patternType="solid">
        <fgColor rgb="FFFFCC00"/>
        <bgColor indexed="64"/>
      </patternFill>
    </fill>
    <fill>
      <patternFill patternType="solid">
        <fgColor theme="7" tint="0.79998168889431442"/>
        <bgColor indexed="64"/>
      </patternFill>
    </fill>
    <fill>
      <patternFill patternType="solid">
        <fgColor theme="4"/>
        <bgColor indexed="64"/>
      </patternFill>
    </fill>
    <fill>
      <patternFill patternType="solid">
        <fgColor rgb="FF92D05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FFCCFF"/>
        <bgColor indexed="64"/>
      </patternFill>
    </fill>
    <fill>
      <patternFill patternType="solid">
        <fgColor rgb="FFD9D9D9"/>
        <bgColor indexed="64"/>
      </patternFill>
    </fill>
    <fill>
      <patternFill patternType="solid">
        <fgColor rgb="FF7F7F7F"/>
        <bgColor indexed="64"/>
      </patternFill>
    </fill>
    <fill>
      <patternFill patternType="solid">
        <fgColor rgb="FFD4EBF8"/>
        <bgColor indexed="64"/>
      </patternFill>
    </fill>
    <fill>
      <patternFill patternType="solid">
        <fgColor rgb="FFE9B4B9"/>
        <bgColor indexed="64"/>
      </patternFill>
    </fill>
    <fill>
      <patternFill patternType="solid">
        <fgColor rgb="FFDFE9AD"/>
        <bgColor indexed="64"/>
      </patternFill>
    </fill>
    <fill>
      <patternFill patternType="solid">
        <fgColor rgb="FFF3D7AE"/>
        <bgColor indexed="64"/>
      </patternFill>
    </fill>
    <fill>
      <patternFill patternType="solid">
        <fgColor theme="3" tint="0.79998168889431442"/>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rgb="FF000000"/>
      </left>
      <right/>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EEF7FC"/>
      </left>
      <right style="medium">
        <color rgb="FFEEF7FC"/>
      </right>
      <top style="medium">
        <color rgb="FFEEF7FC"/>
      </top>
      <bottom style="medium">
        <color rgb="FFEEF7FC"/>
      </bottom>
      <diagonal/>
    </border>
    <border>
      <left style="medium">
        <color rgb="FFEEF7FC"/>
      </left>
      <right/>
      <top style="medium">
        <color rgb="FFEEF7FC"/>
      </top>
      <bottom style="medium">
        <color rgb="FFEEF7FC"/>
      </bottom>
      <diagonal/>
    </border>
    <border>
      <left/>
      <right/>
      <top style="medium">
        <color rgb="FFEEF7FC"/>
      </top>
      <bottom style="medium">
        <color rgb="FFEEF7FC"/>
      </bottom>
      <diagonal/>
    </border>
    <border>
      <left/>
      <right style="medium">
        <color rgb="FFEEF7FC"/>
      </right>
      <top style="medium">
        <color rgb="FFEEF7FC"/>
      </top>
      <bottom style="medium">
        <color rgb="FFEEF7FC"/>
      </bottom>
      <diagonal/>
    </border>
    <border>
      <left style="medium">
        <color rgb="FFEEF7FC"/>
      </left>
      <right style="medium">
        <color rgb="FFEEF7FC"/>
      </right>
      <top style="medium">
        <color rgb="FFFFFFFF"/>
      </top>
      <bottom style="medium">
        <color rgb="FFEEF7FC"/>
      </bottom>
      <diagonal/>
    </border>
    <border>
      <left style="medium">
        <color rgb="FFEEF7FC"/>
      </left>
      <right/>
      <top style="medium">
        <color rgb="FFFFFFFF"/>
      </top>
      <bottom style="medium">
        <color rgb="FFEEF7FC"/>
      </bottom>
      <diagonal/>
    </border>
    <border>
      <left/>
      <right style="medium">
        <color rgb="FFEEF7FC"/>
      </right>
      <top style="medium">
        <color rgb="FFFFFFFF"/>
      </top>
      <bottom style="medium">
        <color rgb="FFEEF7FC"/>
      </bottom>
      <diagonal/>
    </border>
    <border>
      <left style="medium">
        <color rgb="FFEEF7FC"/>
      </left>
      <right style="medium">
        <color rgb="FFEEF7FC"/>
      </right>
      <top style="medium">
        <color rgb="FFFFFFFF"/>
      </top>
      <bottom style="medium">
        <color rgb="FFFFFFFF"/>
      </bottom>
      <diagonal/>
    </border>
    <border>
      <left style="medium">
        <color rgb="FFEEF7FC"/>
      </left>
      <right style="medium">
        <color rgb="FFEEF7FC"/>
      </right>
      <top style="medium">
        <color rgb="FFEEF7FC"/>
      </top>
      <bottom style="medium">
        <color rgb="FFFFFFFF"/>
      </bottom>
      <diagonal/>
    </border>
    <border>
      <left style="medium">
        <color rgb="FFEEF7FC"/>
      </left>
      <right/>
      <top style="medium">
        <color rgb="FFEEF7FC"/>
      </top>
      <bottom style="medium">
        <color rgb="FFFFFFFF"/>
      </bottom>
      <diagonal/>
    </border>
    <border>
      <left/>
      <right style="medium">
        <color rgb="FFEEF7FC"/>
      </right>
      <top style="medium">
        <color rgb="FFEEF7FC"/>
      </top>
      <bottom style="medium">
        <color rgb="FFFFFFFF"/>
      </bottom>
      <diagonal/>
    </border>
    <border>
      <left style="medium">
        <color rgb="FFEEF7FC"/>
      </left>
      <right style="medium">
        <color rgb="FFFFFFFF"/>
      </right>
      <top style="medium">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medium">
        <color rgb="FFEEF7FC"/>
      </left>
      <right style="medium">
        <color rgb="FFEEF7FC"/>
      </right>
      <top style="medium">
        <color rgb="FFEEF7FC"/>
      </top>
      <bottom style="medium">
        <color rgb="FFEEECE1"/>
      </bottom>
      <diagonal/>
    </border>
    <border>
      <left style="medium">
        <color rgb="FFEEF7FC"/>
      </left>
      <right style="medium">
        <color rgb="FFEEF7FC"/>
      </right>
      <top style="medium">
        <color rgb="FFEEECE1"/>
      </top>
      <bottom style="medium">
        <color rgb="FFEEF7FC"/>
      </bottom>
      <diagonal/>
    </border>
    <border>
      <left style="medium">
        <color rgb="FFEEF7FC"/>
      </left>
      <right/>
      <top style="medium">
        <color rgb="FFEEF7FC"/>
      </top>
      <bottom style="medium">
        <color rgb="FFEEECE1"/>
      </bottom>
      <diagonal/>
    </border>
    <border>
      <left/>
      <right style="medium">
        <color rgb="FFEEF7FC"/>
      </right>
      <top style="medium">
        <color rgb="FFEEF7FC"/>
      </top>
      <bottom style="medium">
        <color rgb="FFEEECE1"/>
      </bottom>
      <diagonal/>
    </border>
    <border>
      <left style="medium">
        <color rgb="FFEEF7FC"/>
      </left>
      <right style="medium">
        <color rgb="FFEEF7FC"/>
      </right>
      <top style="medium">
        <color rgb="FFFFFFFF"/>
      </top>
      <bottom style="medium">
        <color rgb="FFEEECE1"/>
      </bottom>
      <diagonal/>
    </border>
    <border>
      <left style="medium">
        <color rgb="FFEEF7FC"/>
      </left>
      <right style="medium">
        <color rgb="FFEEF7FC"/>
      </right>
      <top style="medium">
        <color rgb="FFEEECE1"/>
      </top>
      <bottom style="medium">
        <color rgb="FFEEECE1"/>
      </bottom>
      <diagonal/>
    </border>
    <border>
      <left style="medium">
        <color rgb="FFEEF7FC"/>
      </left>
      <right style="medium">
        <color rgb="FFEEF7FC"/>
      </right>
      <top style="medium">
        <color rgb="FFEEF7FC"/>
      </top>
      <bottom/>
      <diagonal/>
    </border>
    <border>
      <left style="medium">
        <color rgb="FFEEF7FC"/>
      </left>
      <right style="medium">
        <color rgb="FFEEF7FC"/>
      </right>
      <top/>
      <bottom style="medium">
        <color rgb="FFEEF7FC"/>
      </bottom>
      <diagonal/>
    </border>
    <border>
      <left style="medium">
        <color rgb="FFEEF7FC"/>
      </left>
      <right style="medium">
        <color rgb="FFFFFFFF"/>
      </right>
      <top/>
      <bottom style="medium">
        <color rgb="FFFFFFFF"/>
      </bottom>
      <diagonal/>
    </border>
    <border>
      <left style="medium">
        <color rgb="FFFFFFFF"/>
      </left>
      <right style="medium">
        <color rgb="FFFFFFFF"/>
      </right>
      <top style="medium">
        <color rgb="FFEEF7FC"/>
      </top>
      <bottom/>
      <diagonal/>
    </border>
    <border>
      <left style="medium">
        <color rgb="FFFFFFFF"/>
      </left>
      <right style="medium">
        <color rgb="FFFFFFFF"/>
      </right>
      <top/>
      <bottom style="medium">
        <color rgb="FFEEF7FC"/>
      </bottom>
      <diagonal/>
    </border>
    <border>
      <left style="medium">
        <color rgb="FFFFFFFF"/>
      </left>
      <right style="medium">
        <color rgb="FFEEF7FC"/>
      </right>
      <top style="medium">
        <color rgb="FFEEF7FC"/>
      </top>
      <bottom/>
      <diagonal/>
    </border>
    <border>
      <left style="medium">
        <color rgb="FFFFFFFF"/>
      </left>
      <right style="medium">
        <color rgb="FFEEF7FC"/>
      </right>
      <top/>
      <bottom style="medium">
        <color rgb="FFEEF7FC"/>
      </bottom>
      <diagonal/>
    </border>
    <border>
      <left style="medium">
        <color rgb="FFEEF7FC"/>
      </left>
      <right/>
      <top style="medium">
        <color rgb="FFEEF7FC"/>
      </top>
      <bottom/>
      <diagonal/>
    </border>
    <border>
      <left/>
      <right style="medium">
        <color rgb="FFEEF7FC"/>
      </right>
      <top style="medium">
        <color rgb="FFEEF7FC"/>
      </top>
      <bottom/>
      <diagonal/>
    </border>
    <border>
      <left style="medium">
        <color rgb="FFEEF7FC"/>
      </left>
      <right/>
      <top/>
      <bottom style="medium">
        <color rgb="FFEEF7FC"/>
      </bottom>
      <diagonal/>
    </border>
    <border>
      <left/>
      <right style="medium">
        <color rgb="FFEEF7FC"/>
      </right>
      <top/>
      <bottom style="medium">
        <color rgb="FFEEF7FC"/>
      </bottom>
      <diagonal/>
    </border>
    <border>
      <left style="medium">
        <color rgb="FFFFFFFF"/>
      </left>
      <right/>
      <top style="medium">
        <color rgb="FFFFFFFF"/>
      </top>
      <bottom style="medium">
        <color rgb="FFEEF7FC"/>
      </bottom>
      <diagonal/>
    </border>
    <border>
      <left/>
      <right style="medium">
        <color rgb="FFFFFFFF"/>
      </right>
      <top style="medium">
        <color rgb="FFFFFFFF"/>
      </top>
      <bottom style="medium">
        <color rgb="FFEEF7FC"/>
      </bottom>
      <diagonal/>
    </border>
    <border>
      <left/>
      <right/>
      <top/>
      <bottom style="medium">
        <color rgb="FFEEF7FC"/>
      </bottom>
      <diagonal/>
    </border>
    <border>
      <left style="medium">
        <color rgb="FFEEF7FC"/>
      </left>
      <right style="medium">
        <color rgb="FFFFFFFF"/>
      </right>
      <top style="medium">
        <color rgb="FFEEF7FC"/>
      </top>
      <bottom/>
      <diagonal/>
    </border>
    <border>
      <left style="medium">
        <color rgb="FFFFFFFF"/>
      </left>
      <right/>
      <top style="medium">
        <color rgb="FFEEF7FC"/>
      </top>
      <bottom/>
      <diagonal/>
    </border>
    <border>
      <left/>
      <right style="medium">
        <color rgb="FFFFFFFF"/>
      </right>
      <top style="medium">
        <color rgb="FFEEF7FC"/>
      </top>
      <bottom/>
      <diagonal/>
    </border>
    <border>
      <left style="medium">
        <color rgb="FFFFFFFF"/>
      </left>
      <right/>
      <top/>
      <bottom/>
      <diagonal/>
    </border>
    <border>
      <left/>
      <right style="medium">
        <color rgb="FFFFFFFF"/>
      </right>
      <top/>
      <bottom/>
      <diagonal/>
    </border>
    <border>
      <left/>
      <right/>
      <top style="medium">
        <color rgb="FFEEF7FC"/>
      </top>
      <bottom/>
      <diagonal/>
    </border>
  </borders>
  <cellStyleXfs count="3">
    <xf numFmtId="0" fontId="0" fillId="0" borderId="0"/>
    <xf numFmtId="9" fontId="11" fillId="0" borderId="0" applyFont="0" applyFill="0" applyBorder="0" applyAlignment="0" applyProtection="0"/>
    <xf numFmtId="43" fontId="11" fillId="0" borderId="0" applyFont="0" applyFill="0" applyBorder="0" applyAlignment="0" applyProtection="0"/>
  </cellStyleXfs>
  <cellXfs count="326">
    <xf numFmtId="0" fontId="0" fillId="0" borderId="0" xfId="0"/>
    <xf numFmtId="0" fontId="0" fillId="0" borderId="1" xfId="0" applyBorder="1"/>
    <xf numFmtId="0" fontId="2" fillId="0" borderId="2" xfId="0" applyFont="1" applyBorder="1" applyAlignment="1">
      <alignment wrapText="1"/>
    </xf>
    <xf numFmtId="0" fontId="2" fillId="0" borderId="7" xfId="0" applyFont="1" applyBorder="1" applyAlignment="1">
      <alignment wrapText="1"/>
    </xf>
    <xf numFmtId="0" fontId="5" fillId="0" borderId="3" xfId="0" applyFont="1" applyBorder="1" applyAlignment="1">
      <alignment horizontal="center" wrapText="1" readingOrder="1"/>
    </xf>
    <xf numFmtId="0" fontId="4" fillId="4" borderId="4" xfId="0" applyFont="1" applyFill="1" applyBorder="1" applyAlignment="1">
      <alignment horizontal="left" wrapText="1" readingOrder="1"/>
    </xf>
    <xf numFmtId="0" fontId="2" fillId="0" borderId="5" xfId="0" applyFont="1" applyBorder="1" applyAlignment="1">
      <alignment wrapText="1"/>
    </xf>
    <xf numFmtId="0" fontId="4" fillId="7" borderId="4" xfId="0" applyFont="1" applyFill="1" applyBorder="1" applyAlignment="1">
      <alignment horizontal="left" wrapText="1" readingOrder="1"/>
    </xf>
    <xf numFmtId="0" fontId="8" fillId="0" borderId="0" xfId="0" applyFont="1"/>
    <xf numFmtId="0" fontId="0" fillId="0" borderId="16" xfId="0" applyBorder="1"/>
    <xf numFmtId="0" fontId="0" fillId="0" borderId="17" xfId="0" applyBorder="1"/>
    <xf numFmtId="0" fontId="0" fillId="0" borderId="18" xfId="0" applyBorder="1"/>
    <xf numFmtId="0" fontId="0" fillId="0" borderId="19" xfId="0" applyBorder="1"/>
    <xf numFmtId="0" fontId="0" fillId="0" borderId="0" xfId="0" applyAlignment="1">
      <alignment wrapText="1"/>
    </xf>
    <xf numFmtId="1" fontId="0" fillId="0" borderId="25" xfId="0" applyNumberFormat="1" applyBorder="1"/>
    <xf numFmtId="1" fontId="0" fillId="0" borderId="0" xfId="0" applyNumberFormat="1"/>
    <xf numFmtId="0" fontId="0" fillId="0" borderId="21" xfId="0" applyBorder="1"/>
    <xf numFmtId="10" fontId="0" fillId="0" borderId="0" xfId="1" applyNumberFormat="1" applyFont="1"/>
    <xf numFmtId="43" fontId="0" fillId="0" borderId="0" xfId="2" applyFont="1"/>
    <xf numFmtId="0" fontId="0" fillId="0" borderId="21" xfId="0" applyBorder="1" applyAlignment="1">
      <alignment wrapText="1"/>
    </xf>
    <xf numFmtId="0" fontId="7" fillId="0" borderId="0" xfId="0" applyFont="1" applyAlignment="1">
      <alignment horizontal="left" wrapText="1" readingOrder="1"/>
    </xf>
    <xf numFmtId="0" fontId="6" fillId="0" borderId="1" xfId="0" applyFont="1" applyBorder="1" applyAlignment="1">
      <alignment horizontal="left" wrapText="1" readingOrder="1"/>
    </xf>
    <xf numFmtId="1" fontId="0" fillId="0" borderId="21" xfId="0" applyNumberFormat="1" applyBorder="1"/>
    <xf numFmtId="0" fontId="2" fillId="0" borderId="0" xfId="0" applyFont="1" applyAlignment="1">
      <alignment wrapText="1"/>
    </xf>
    <xf numFmtId="1" fontId="2" fillId="0" borderId="0" xfId="0" applyNumberFormat="1" applyFont="1" applyAlignment="1">
      <alignment wrapText="1"/>
    </xf>
    <xf numFmtId="1" fontId="2" fillId="0" borderId="13" xfId="0" applyNumberFormat="1" applyFont="1" applyBorder="1" applyAlignment="1">
      <alignment wrapText="1"/>
    </xf>
    <xf numFmtId="0" fontId="2" fillId="0" borderId="13" xfId="0" applyFont="1" applyBorder="1" applyAlignment="1">
      <alignment wrapText="1"/>
    </xf>
    <xf numFmtId="0" fontId="7" fillId="6" borderId="9" xfId="0" applyFont="1" applyFill="1" applyBorder="1" applyAlignment="1">
      <alignment horizontal="left" wrapText="1" readingOrder="1"/>
    </xf>
    <xf numFmtId="0" fontId="6" fillId="0" borderId="21" xfId="0" applyFont="1" applyBorder="1" applyAlignment="1">
      <alignment horizontal="left" wrapText="1" readingOrder="1"/>
    </xf>
    <xf numFmtId="0" fontId="13" fillId="0" borderId="21" xfId="0" applyFont="1" applyBorder="1" applyAlignment="1">
      <alignment horizontal="left" wrapText="1" readingOrder="1"/>
    </xf>
    <xf numFmtId="0" fontId="13" fillId="0" borderId="23" xfId="0" applyFont="1" applyBorder="1" applyAlignment="1">
      <alignment horizontal="left" wrapText="1" readingOrder="1"/>
    </xf>
    <xf numFmtId="0" fontId="15" fillId="0" borderId="23" xfId="0" applyFont="1" applyBorder="1" applyAlignment="1">
      <alignment horizontal="left" wrapText="1" readingOrder="1"/>
    </xf>
    <xf numFmtId="1" fontId="14" fillId="0" borderId="0" xfId="0" applyNumberFormat="1" applyFont="1" applyAlignment="1">
      <alignment horizontal="center" vertical="center" wrapText="1"/>
    </xf>
    <xf numFmtId="1" fontId="13" fillId="0" borderId="0" xfId="0" applyNumberFormat="1" applyFont="1" applyAlignment="1">
      <alignment horizontal="center" vertical="center" wrapText="1" readingOrder="1"/>
    </xf>
    <xf numFmtId="1" fontId="13" fillId="0" borderId="21" xfId="0" applyNumberFormat="1" applyFont="1" applyBorder="1" applyAlignment="1">
      <alignment horizontal="center" vertical="center" wrapText="1" readingOrder="1"/>
    </xf>
    <xf numFmtId="1" fontId="13" fillId="0" borderId="23" xfId="0" applyNumberFormat="1" applyFont="1" applyBorder="1" applyAlignment="1">
      <alignment horizontal="center" vertical="center" wrapText="1" readingOrder="1"/>
    </xf>
    <xf numFmtId="1" fontId="13" fillId="0" borderId="22" xfId="0" applyNumberFormat="1" applyFont="1" applyBorder="1" applyAlignment="1">
      <alignment horizontal="center" vertical="center" wrapText="1" readingOrder="1"/>
    </xf>
    <xf numFmtId="1" fontId="13" fillId="0" borderId="16" xfId="0" applyNumberFormat="1" applyFont="1" applyBorder="1" applyAlignment="1">
      <alignment horizontal="center" vertical="center" wrapText="1" readingOrder="1"/>
    </xf>
    <xf numFmtId="1" fontId="13" fillId="0" borderId="17" xfId="0" applyNumberFormat="1" applyFont="1" applyBorder="1" applyAlignment="1">
      <alignment horizontal="center" vertical="center" wrapText="1" readingOrder="1"/>
    </xf>
    <xf numFmtId="0" fontId="13" fillId="0" borderId="12" xfId="0" applyFont="1" applyBorder="1" applyAlignment="1">
      <alignment horizontal="left" wrapText="1" readingOrder="1"/>
    </xf>
    <xf numFmtId="0" fontId="15" fillId="0" borderId="12" xfId="0" applyFont="1" applyBorder="1" applyAlignment="1">
      <alignment horizontal="left" wrapText="1" readingOrder="1"/>
    </xf>
    <xf numFmtId="0" fontId="4" fillId="5" borderId="24" xfId="0" applyFont="1" applyFill="1" applyBorder="1" applyAlignment="1">
      <alignment horizontal="left" wrapText="1" readingOrder="1"/>
    </xf>
    <xf numFmtId="0" fontId="13" fillId="0" borderId="22" xfId="0" applyFont="1" applyBorder="1" applyAlignment="1">
      <alignment horizontal="left" wrapText="1" readingOrder="1"/>
    </xf>
    <xf numFmtId="0" fontId="13" fillId="0" borderId="4" xfId="0" applyFont="1" applyBorder="1" applyAlignment="1">
      <alignment horizontal="left" wrapText="1" readingOrder="1"/>
    </xf>
    <xf numFmtId="0" fontId="4" fillId="8" borderId="9" xfId="0" applyFont="1" applyFill="1" applyBorder="1" applyAlignment="1">
      <alignment horizontal="left" wrapText="1" readingOrder="1"/>
    </xf>
    <xf numFmtId="0" fontId="0" fillId="0" borderId="14" xfId="0" applyBorder="1" applyAlignment="1">
      <alignment wrapText="1"/>
    </xf>
    <xf numFmtId="1" fontId="13" fillId="0" borderId="14" xfId="0" applyNumberFormat="1" applyFont="1" applyBorder="1" applyAlignment="1">
      <alignment horizontal="center" vertical="center" wrapText="1" readingOrder="1"/>
    </xf>
    <xf numFmtId="1" fontId="13" fillId="0" borderId="25" xfId="0" applyNumberFormat="1" applyFont="1" applyBorder="1" applyAlignment="1">
      <alignment horizontal="center" vertical="center" wrapText="1" readingOrder="1"/>
    </xf>
    <xf numFmtId="1" fontId="14" fillId="0" borderId="16" xfId="0" applyNumberFormat="1" applyFont="1" applyBorder="1" applyAlignment="1">
      <alignment horizontal="center" vertical="center" wrapText="1"/>
    </xf>
    <xf numFmtId="1" fontId="13" fillId="0" borderId="18" xfId="0" applyNumberFormat="1" applyFont="1" applyBorder="1" applyAlignment="1">
      <alignment horizontal="center" vertical="center" wrapText="1" readingOrder="1"/>
    </xf>
    <xf numFmtId="1" fontId="13" fillId="0" borderId="27" xfId="0" applyNumberFormat="1" applyFont="1" applyBorder="1" applyAlignment="1">
      <alignment horizontal="center" vertical="center" wrapText="1" readingOrder="1"/>
    </xf>
    <xf numFmtId="1" fontId="13" fillId="0" borderId="15" xfId="0" applyNumberFormat="1" applyFont="1" applyBorder="1" applyAlignment="1">
      <alignment horizontal="center" vertical="center" wrapText="1" readingOrder="1"/>
    </xf>
    <xf numFmtId="1" fontId="13" fillId="0" borderId="24" xfId="0" applyNumberFormat="1" applyFont="1" applyBorder="1" applyAlignment="1">
      <alignment horizontal="center" vertical="center" wrapText="1" readingOrder="1"/>
    </xf>
    <xf numFmtId="1" fontId="13" fillId="0" borderId="26" xfId="0" applyNumberFormat="1" applyFont="1" applyBorder="1" applyAlignment="1">
      <alignment horizontal="center" vertical="center" wrapText="1" readingOrder="1"/>
    </xf>
    <xf numFmtId="1" fontId="13" fillId="0" borderId="1" xfId="0" applyNumberFormat="1" applyFont="1" applyBorder="1" applyAlignment="1">
      <alignment horizontal="center" vertical="center" wrapText="1" readingOrder="1"/>
    </xf>
    <xf numFmtId="1" fontId="14" fillId="0" borderId="17" xfId="0" applyNumberFormat="1" applyFont="1" applyBorder="1" applyAlignment="1">
      <alignment horizontal="center" vertical="center" wrapText="1"/>
    </xf>
    <xf numFmtId="1" fontId="17" fillId="4" borderId="11" xfId="0" applyNumberFormat="1" applyFont="1" applyFill="1" applyBorder="1" applyAlignment="1">
      <alignment horizontal="center" wrapText="1" readingOrder="1"/>
    </xf>
    <xf numFmtId="0" fontId="13" fillId="0" borderId="9" xfId="0" applyFont="1" applyBorder="1" applyAlignment="1">
      <alignment horizontal="left" vertical="center" wrapText="1" readingOrder="1"/>
    </xf>
    <xf numFmtId="0" fontId="13" fillId="0" borderId="12" xfId="0" applyFont="1" applyBorder="1" applyAlignment="1">
      <alignment horizontal="left" vertical="center" wrapText="1" readingOrder="1"/>
    </xf>
    <xf numFmtId="0" fontId="13" fillId="0" borderId="28" xfId="0" applyFont="1" applyBorder="1" applyAlignment="1">
      <alignment horizontal="left" vertical="center" wrapText="1" readingOrder="1"/>
    </xf>
    <xf numFmtId="1" fontId="17" fillId="4" borderId="10" xfId="0" applyNumberFormat="1" applyFont="1" applyFill="1" applyBorder="1" applyAlignment="1">
      <alignment horizontal="center" wrapText="1" readingOrder="1"/>
    </xf>
    <xf numFmtId="1" fontId="14" fillId="0" borderId="14" xfId="0" applyNumberFormat="1" applyFont="1" applyBorder="1" applyAlignment="1">
      <alignment horizontal="center" vertical="center" wrapText="1"/>
    </xf>
    <xf numFmtId="1" fontId="14" fillId="0" borderId="25" xfId="0" applyNumberFormat="1" applyFont="1" applyBorder="1" applyAlignment="1">
      <alignment horizontal="center" vertical="center" wrapText="1"/>
    </xf>
    <xf numFmtId="1" fontId="14" fillId="0" borderId="15" xfId="0" applyNumberFormat="1" applyFont="1" applyBorder="1" applyAlignment="1">
      <alignment horizontal="center" vertical="center" wrapText="1"/>
    </xf>
    <xf numFmtId="1" fontId="13" fillId="0" borderId="19" xfId="0" applyNumberFormat="1" applyFont="1" applyBorder="1" applyAlignment="1">
      <alignment horizontal="center" vertical="center" wrapText="1" readingOrder="1"/>
    </xf>
    <xf numFmtId="0" fontId="2" fillId="0" borderId="10" xfId="0" applyFont="1" applyBorder="1" applyAlignment="1">
      <alignment wrapText="1"/>
    </xf>
    <xf numFmtId="0" fontId="4" fillId="10" borderId="24" xfId="0" applyFont="1" applyFill="1" applyBorder="1" applyAlignment="1">
      <alignment horizontal="left" wrapText="1" readingOrder="1"/>
    </xf>
    <xf numFmtId="1" fontId="18" fillId="10" borderId="26" xfId="0" applyNumberFormat="1" applyFont="1" applyFill="1" applyBorder="1" applyAlignment="1">
      <alignment horizontal="center" vertical="center" wrapText="1"/>
    </xf>
    <xf numFmtId="1" fontId="18" fillId="10" borderId="20" xfId="0" applyNumberFormat="1" applyFont="1" applyFill="1" applyBorder="1" applyAlignment="1">
      <alignment horizontal="center" vertical="center" wrapText="1"/>
    </xf>
    <xf numFmtId="1" fontId="19" fillId="0" borderId="16" xfId="0" applyNumberFormat="1" applyFont="1" applyBorder="1" applyAlignment="1">
      <alignment horizontal="center" vertical="center" wrapText="1"/>
    </xf>
    <xf numFmtId="1" fontId="19" fillId="0" borderId="0" xfId="0" applyNumberFormat="1" applyFont="1" applyAlignment="1">
      <alignment horizontal="center" vertical="center" wrapText="1"/>
    </xf>
    <xf numFmtId="1" fontId="15" fillId="0" borderId="23" xfId="0" applyNumberFormat="1" applyFont="1" applyBorder="1" applyAlignment="1">
      <alignment horizontal="center" vertical="center" wrapText="1" readingOrder="1"/>
    </xf>
    <xf numFmtId="1" fontId="7" fillId="6" borderId="10" xfId="0" applyNumberFormat="1" applyFont="1" applyFill="1" applyBorder="1" applyAlignment="1">
      <alignment horizontal="center" wrapText="1" readingOrder="1"/>
    </xf>
    <xf numFmtId="1" fontId="7" fillId="6" borderId="11" xfId="0" applyNumberFormat="1" applyFont="1" applyFill="1" applyBorder="1" applyAlignment="1">
      <alignment horizontal="center" wrapText="1" readingOrder="1"/>
    </xf>
    <xf numFmtId="1" fontId="4" fillId="7" borderId="10" xfId="0" applyNumberFormat="1" applyFont="1" applyFill="1" applyBorder="1" applyAlignment="1">
      <alignment horizontal="center" wrapText="1" readingOrder="1"/>
    </xf>
    <xf numFmtId="1" fontId="20" fillId="7" borderId="10" xfId="0" applyNumberFormat="1" applyFont="1" applyFill="1" applyBorder="1" applyAlignment="1">
      <alignment horizontal="center" wrapText="1" readingOrder="1"/>
    </xf>
    <xf numFmtId="1" fontId="7" fillId="5" borderId="26" xfId="0" applyNumberFormat="1" applyFont="1" applyFill="1" applyBorder="1" applyAlignment="1">
      <alignment horizontal="center" wrapText="1" readingOrder="1"/>
    </xf>
    <xf numFmtId="0" fontId="13" fillId="0" borderId="14" xfId="0" applyFont="1" applyBorder="1" applyAlignment="1">
      <alignment horizontal="left" wrapText="1" readingOrder="1"/>
    </xf>
    <xf numFmtId="0" fontId="13" fillId="0" borderId="18" xfId="0" applyFont="1" applyBorder="1" applyAlignment="1">
      <alignment horizontal="left" wrapText="1" readingOrder="1"/>
    </xf>
    <xf numFmtId="1" fontId="7" fillId="5" borderId="25" xfId="0" applyNumberFormat="1" applyFont="1" applyFill="1" applyBorder="1" applyAlignment="1">
      <alignment horizontal="center" wrapText="1" readingOrder="1"/>
    </xf>
    <xf numFmtId="1" fontId="4" fillId="8" borderId="10" xfId="0" applyNumberFormat="1" applyFont="1" applyFill="1" applyBorder="1" applyAlignment="1">
      <alignment horizontal="center" wrapText="1" readingOrder="1"/>
    </xf>
    <xf numFmtId="1" fontId="20" fillId="8" borderId="10" xfId="0" applyNumberFormat="1" applyFont="1" applyFill="1" applyBorder="1" applyAlignment="1">
      <alignment horizontal="center" wrapText="1" readingOrder="1"/>
    </xf>
    <xf numFmtId="0" fontId="5" fillId="0" borderId="4" xfId="0" applyFont="1" applyBorder="1" applyAlignment="1">
      <alignment horizontal="center" vertical="center" wrapText="1" readingOrder="1"/>
    </xf>
    <xf numFmtId="0" fontId="5" fillId="0" borderId="5" xfId="0" applyFont="1" applyBorder="1" applyAlignment="1">
      <alignment horizontal="center" vertical="center" wrapText="1" readingOrder="1"/>
    </xf>
    <xf numFmtId="0" fontId="5" fillId="0" borderId="6" xfId="0" applyFont="1" applyBorder="1" applyAlignment="1">
      <alignment horizontal="center" vertical="center" wrapText="1" readingOrder="1"/>
    </xf>
    <xf numFmtId="0" fontId="16" fillId="0" borderId="21" xfId="0" applyFont="1" applyBorder="1" applyAlignment="1">
      <alignment horizontal="left" wrapText="1" readingOrder="1"/>
    </xf>
    <xf numFmtId="0" fontId="16" fillId="0" borderId="23" xfId="0" applyFont="1" applyBorder="1" applyAlignment="1">
      <alignment horizontal="left" wrapText="1" readingOrder="1"/>
    </xf>
    <xf numFmtId="0" fontId="16" fillId="0" borderId="22" xfId="0" applyFont="1" applyBorder="1" applyAlignment="1">
      <alignment horizontal="left" wrapText="1" readingOrder="1"/>
    </xf>
    <xf numFmtId="0" fontId="6" fillId="0" borderId="22" xfId="0" applyFont="1" applyBorder="1" applyAlignment="1">
      <alignment horizontal="left" wrapText="1" readingOrder="1"/>
    </xf>
    <xf numFmtId="0" fontId="6" fillId="0" borderId="29" xfId="0" applyFont="1" applyBorder="1" applyAlignment="1">
      <alignment horizontal="left" wrapText="1" readingOrder="1"/>
    </xf>
    <xf numFmtId="1" fontId="0" fillId="0" borderId="25" xfId="0" applyNumberFormat="1" applyBorder="1" applyAlignment="1">
      <alignment horizontal="center"/>
    </xf>
    <xf numFmtId="1" fontId="0" fillId="0" borderId="14" xfId="0" applyNumberFormat="1" applyBorder="1" applyAlignment="1">
      <alignment horizontal="center"/>
    </xf>
    <xf numFmtId="1" fontId="0" fillId="9" borderId="15" xfId="0" applyNumberFormat="1" applyFill="1" applyBorder="1" applyAlignment="1">
      <alignment horizontal="center"/>
    </xf>
    <xf numFmtId="1" fontId="0" fillId="0" borderId="15" xfId="0" applyNumberFormat="1" applyBorder="1" applyAlignment="1">
      <alignment horizontal="center"/>
    </xf>
    <xf numFmtId="1" fontId="0" fillId="0" borderId="0" xfId="0" applyNumberFormat="1" applyAlignment="1">
      <alignment horizontal="center"/>
    </xf>
    <xf numFmtId="1" fontId="0" fillId="9" borderId="17" xfId="0" applyNumberFormat="1" applyFill="1" applyBorder="1" applyAlignment="1">
      <alignment horizontal="center"/>
    </xf>
    <xf numFmtId="1" fontId="0" fillId="0" borderId="16" xfId="0" applyNumberFormat="1" applyBorder="1" applyAlignment="1">
      <alignment horizontal="center"/>
    </xf>
    <xf numFmtId="1" fontId="0" fillId="0" borderId="17" xfId="0" applyNumberFormat="1" applyBorder="1" applyAlignment="1">
      <alignment horizontal="center"/>
    </xf>
    <xf numFmtId="1" fontId="0" fillId="0" borderId="27" xfId="0" applyNumberFormat="1" applyBorder="1" applyAlignment="1">
      <alignment horizontal="center"/>
    </xf>
    <xf numFmtId="1" fontId="0" fillId="0" borderId="18" xfId="0" applyNumberFormat="1" applyBorder="1" applyAlignment="1">
      <alignment horizontal="center"/>
    </xf>
    <xf numFmtId="1" fontId="0" fillId="0" borderId="19" xfId="0" applyNumberFormat="1" applyBorder="1" applyAlignment="1">
      <alignment horizontal="center"/>
    </xf>
    <xf numFmtId="1" fontId="0" fillId="0" borderId="30" xfId="0" applyNumberFormat="1" applyBorder="1" applyAlignment="1">
      <alignment horizontal="center"/>
    </xf>
    <xf numFmtId="1" fontId="0" fillId="0" borderId="31" xfId="0" applyNumberFormat="1" applyBorder="1" applyAlignment="1">
      <alignment horizontal="center"/>
    </xf>
    <xf numFmtId="1" fontId="0" fillId="0" borderId="22" xfId="0" applyNumberFormat="1" applyBorder="1" applyAlignment="1">
      <alignment horizontal="center"/>
    </xf>
    <xf numFmtId="1" fontId="0" fillId="0" borderId="1" xfId="0" applyNumberFormat="1" applyBorder="1" applyAlignment="1">
      <alignment horizontal="center"/>
    </xf>
    <xf numFmtId="0" fontId="5" fillId="0" borderId="3" xfId="0" applyFont="1" applyBorder="1" applyAlignment="1">
      <alignment horizontal="center" vertical="center" wrapText="1" readingOrder="1"/>
    </xf>
    <xf numFmtId="0" fontId="0" fillId="0" borderId="27" xfId="0" applyBorder="1"/>
    <xf numFmtId="1" fontId="0" fillId="0" borderId="16" xfId="0" applyNumberFormat="1" applyBorder="1"/>
    <xf numFmtId="1" fontId="0" fillId="0" borderId="17" xfId="0" applyNumberFormat="1" applyBorder="1"/>
    <xf numFmtId="1" fontId="0" fillId="0" borderId="14" xfId="0" applyNumberFormat="1" applyBorder="1"/>
    <xf numFmtId="1" fontId="0" fillId="0" borderId="15" xfId="0" applyNumberFormat="1" applyBorder="1"/>
    <xf numFmtId="1" fontId="17" fillId="10" borderId="10" xfId="0" applyNumberFormat="1" applyFont="1" applyFill="1" applyBorder="1" applyAlignment="1">
      <alignment horizontal="center" wrapText="1" readingOrder="1"/>
    </xf>
    <xf numFmtId="1" fontId="17" fillId="10" borderId="11" xfId="0" applyNumberFormat="1" applyFont="1" applyFill="1" applyBorder="1" applyAlignment="1">
      <alignment horizontal="center" wrapText="1" readingOrder="1"/>
    </xf>
    <xf numFmtId="1" fontId="0" fillId="0" borderId="18" xfId="0" applyNumberFormat="1" applyBorder="1"/>
    <xf numFmtId="1" fontId="0" fillId="0" borderId="27" xfId="0" applyNumberFormat="1" applyBorder="1"/>
    <xf numFmtId="1" fontId="0" fillId="0" borderId="19" xfId="0" applyNumberFormat="1" applyBorder="1"/>
    <xf numFmtId="1" fontId="17" fillId="11" borderId="10" xfId="0" applyNumberFormat="1" applyFont="1" applyFill="1" applyBorder="1" applyAlignment="1">
      <alignment horizontal="center" wrapText="1" readingOrder="1"/>
    </xf>
    <xf numFmtId="1" fontId="15" fillId="0" borderId="16" xfId="0" applyNumberFormat="1" applyFont="1" applyBorder="1" applyAlignment="1">
      <alignment horizontal="center" vertical="center" wrapText="1" readingOrder="1"/>
    </xf>
    <xf numFmtId="1" fontId="15" fillId="0" borderId="17" xfId="0" applyNumberFormat="1" applyFont="1" applyBorder="1" applyAlignment="1">
      <alignment horizontal="center" vertical="center" wrapText="1" readingOrder="1"/>
    </xf>
    <xf numFmtId="0" fontId="12" fillId="0" borderId="0" xfId="0" applyFont="1"/>
    <xf numFmtId="0" fontId="12" fillId="0" borderId="16" xfId="0" applyFont="1" applyBorder="1"/>
    <xf numFmtId="1" fontId="12" fillId="0" borderId="0" xfId="0" applyNumberFormat="1" applyFont="1"/>
    <xf numFmtId="1" fontId="21" fillId="11" borderId="10" xfId="0" applyNumberFormat="1" applyFont="1" applyFill="1" applyBorder="1" applyAlignment="1">
      <alignment horizontal="center" wrapText="1" readingOrder="1"/>
    </xf>
    <xf numFmtId="1" fontId="4" fillId="8" borderId="14" xfId="0" applyNumberFormat="1" applyFont="1" applyFill="1" applyBorder="1" applyAlignment="1">
      <alignment horizontal="center" wrapText="1" readingOrder="1"/>
    </xf>
    <xf numFmtId="1" fontId="4" fillId="8" borderId="25" xfId="0" applyNumberFormat="1" applyFont="1" applyFill="1" applyBorder="1" applyAlignment="1">
      <alignment horizontal="center" wrapText="1" readingOrder="1"/>
    </xf>
    <xf numFmtId="1" fontId="4" fillId="8" borderId="15" xfId="0" applyNumberFormat="1" applyFont="1" applyFill="1" applyBorder="1" applyAlignment="1">
      <alignment horizontal="center" wrapText="1" readingOrder="1"/>
    </xf>
    <xf numFmtId="0" fontId="5" fillId="0" borderId="9" xfId="0" applyFont="1" applyBorder="1" applyAlignment="1">
      <alignment horizontal="center" vertical="center" wrapText="1" readingOrder="1"/>
    </xf>
    <xf numFmtId="0" fontId="5" fillId="0" borderId="10" xfId="0" applyFont="1" applyBorder="1" applyAlignment="1">
      <alignment horizontal="center" vertical="center" wrapText="1" readingOrder="1"/>
    </xf>
    <xf numFmtId="0" fontId="5" fillId="0" borderId="11" xfId="0" applyFont="1" applyBorder="1" applyAlignment="1">
      <alignment horizontal="center" vertical="center" wrapText="1" readingOrder="1"/>
    </xf>
    <xf numFmtId="0" fontId="5" fillId="0" borderId="8" xfId="0" applyFont="1" applyBorder="1" applyAlignment="1">
      <alignment horizontal="center" wrapText="1" readingOrder="1"/>
    </xf>
    <xf numFmtId="9" fontId="0" fillId="0" borderId="0" xfId="1" applyFont="1"/>
    <xf numFmtId="9" fontId="0" fillId="0" borderId="21" xfId="1" applyFont="1" applyBorder="1"/>
    <xf numFmtId="9" fontId="0" fillId="0" borderId="23" xfId="1" applyFont="1" applyBorder="1"/>
    <xf numFmtId="9" fontId="0" fillId="0" borderId="22" xfId="1" applyFont="1" applyBorder="1"/>
    <xf numFmtId="1" fontId="1" fillId="0" borderId="1" xfId="0" applyNumberFormat="1" applyFont="1" applyBorder="1"/>
    <xf numFmtId="164" fontId="0" fillId="0" borderId="25" xfId="0" applyNumberFormat="1" applyBorder="1" applyAlignment="1">
      <alignment horizontal="center" vertical="center"/>
    </xf>
    <xf numFmtId="164" fontId="0" fillId="0" borderId="0" xfId="0" applyNumberFormat="1" applyAlignment="1">
      <alignment horizontal="center" vertical="center"/>
    </xf>
    <xf numFmtId="164" fontId="0" fillId="0" borderId="27" xfId="0" applyNumberFormat="1" applyBorder="1" applyAlignment="1">
      <alignment horizontal="center" vertical="center"/>
    </xf>
    <xf numFmtId="164" fontId="0" fillId="13" borderId="26" xfId="0" applyNumberFormat="1" applyFill="1" applyBorder="1" applyAlignment="1">
      <alignment horizontal="center" vertical="center"/>
    </xf>
    <xf numFmtId="164" fontId="0" fillId="14" borderId="26" xfId="0" applyNumberFormat="1" applyFill="1" applyBorder="1" applyAlignment="1">
      <alignment horizontal="center" vertical="center"/>
    </xf>
    <xf numFmtId="164" fontId="0" fillId="12" borderId="26" xfId="0" applyNumberFormat="1" applyFill="1" applyBorder="1" applyAlignment="1">
      <alignment horizontal="center" vertical="center"/>
    </xf>
    <xf numFmtId="164" fontId="0" fillId="15" borderId="26" xfId="0" applyNumberFormat="1" applyFill="1" applyBorder="1" applyAlignment="1">
      <alignment horizontal="center" vertical="center"/>
    </xf>
    <xf numFmtId="164" fontId="0" fillId="9" borderId="26" xfId="0" applyNumberFormat="1" applyFill="1" applyBorder="1" applyAlignment="1">
      <alignment horizontal="center" vertical="center"/>
    </xf>
    <xf numFmtId="0" fontId="1" fillId="0" borderId="1" xfId="0" applyFont="1" applyBorder="1" applyAlignment="1">
      <alignment horizontal="center" vertical="center"/>
    </xf>
    <xf numFmtId="0" fontId="1" fillId="0" borderId="2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0" xfId="0" applyFont="1" applyBorder="1" applyAlignment="1">
      <alignment horizontal="center" vertical="center" wrapText="1"/>
    </xf>
    <xf numFmtId="0" fontId="1" fillId="13" borderId="1" xfId="0" applyFont="1" applyFill="1" applyBorder="1" applyAlignment="1">
      <alignment horizontal="left"/>
    </xf>
    <xf numFmtId="0" fontId="1" fillId="14" borderId="1" xfId="0" applyFont="1" applyFill="1" applyBorder="1" applyAlignment="1">
      <alignment horizontal="left" wrapText="1"/>
    </xf>
    <xf numFmtId="0" fontId="1" fillId="12" borderId="1" xfId="0" applyFont="1" applyFill="1" applyBorder="1" applyAlignment="1">
      <alignment horizontal="left" wrapText="1"/>
    </xf>
    <xf numFmtId="0" fontId="1" fillId="13" borderId="1" xfId="0" applyFont="1" applyFill="1" applyBorder="1" applyAlignment="1">
      <alignment horizontal="left" wrapText="1"/>
    </xf>
    <xf numFmtId="0" fontId="1" fillId="15" borderId="1" xfId="0" applyFont="1" applyFill="1" applyBorder="1" applyAlignment="1">
      <alignment horizontal="left" wrapText="1"/>
    </xf>
    <xf numFmtId="0" fontId="1" fillId="9" borderId="1" xfId="0" applyFont="1" applyFill="1" applyBorder="1" applyAlignment="1">
      <alignment horizontal="left" wrapText="1"/>
    </xf>
    <xf numFmtId="0" fontId="12" fillId="0" borderId="21" xfId="0" applyFont="1" applyBorder="1" applyAlignment="1">
      <alignment horizontal="left" wrapText="1" indent="1"/>
    </xf>
    <xf numFmtId="164" fontId="12" fillId="0" borderId="25" xfId="0" applyNumberFormat="1" applyFont="1" applyBorder="1" applyAlignment="1">
      <alignment horizontal="center" vertical="center"/>
    </xf>
    <xf numFmtId="0" fontId="12" fillId="0" borderId="23" xfId="0" applyFont="1" applyBorder="1" applyAlignment="1">
      <alignment horizontal="left" wrapText="1" indent="1"/>
    </xf>
    <xf numFmtId="164" fontId="12" fillId="0" borderId="0" xfId="0" applyNumberFormat="1" applyFont="1" applyAlignment="1">
      <alignment horizontal="center" vertical="center"/>
    </xf>
    <xf numFmtId="0" fontId="12" fillId="0" borderId="22" xfId="0" applyFont="1" applyBorder="1" applyAlignment="1">
      <alignment horizontal="left" wrapText="1" indent="1"/>
    </xf>
    <xf numFmtId="164" fontId="12" fillId="0" borderId="27" xfId="0" applyNumberFormat="1" applyFont="1" applyBorder="1" applyAlignment="1">
      <alignment horizontal="center" vertical="center"/>
    </xf>
    <xf numFmtId="0" fontId="22" fillId="0" borderId="0" xfId="0" applyFont="1"/>
    <xf numFmtId="0" fontId="23" fillId="10" borderId="0" xfId="0" applyFont="1" applyFill="1"/>
    <xf numFmtId="0" fontId="0" fillId="0" borderId="2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0" xfId="0" applyAlignment="1">
      <alignment vertical="center"/>
    </xf>
    <xf numFmtId="0" fontId="0" fillId="0" borderId="0" xfId="0" applyAlignment="1">
      <alignment vertical="center" wrapText="1"/>
    </xf>
    <xf numFmtId="0" fontId="0" fillId="14" borderId="0" xfId="0" applyFill="1"/>
    <xf numFmtId="0" fontId="0" fillId="13" borderId="1" xfId="0" applyFill="1" applyBorder="1" applyAlignment="1">
      <alignment horizontal="center"/>
    </xf>
    <xf numFmtId="0" fontId="0" fillId="13" borderId="20" xfId="0" applyFill="1" applyBorder="1" applyAlignment="1">
      <alignment horizontal="center"/>
    </xf>
    <xf numFmtId="0" fontId="0" fillId="0" borderId="15" xfId="0" applyBorder="1" applyAlignment="1">
      <alignment horizontal="center"/>
    </xf>
    <xf numFmtId="0" fontId="0" fillId="0" borderId="17" xfId="0" applyBorder="1" applyAlignment="1">
      <alignment horizontal="center"/>
    </xf>
    <xf numFmtId="0" fontId="0" fillId="0" borderId="19" xfId="0" applyBorder="1" applyAlignment="1">
      <alignment horizontal="center"/>
    </xf>
    <xf numFmtId="0" fontId="0" fillId="14" borderId="1" xfId="0" applyFill="1" applyBorder="1" applyAlignment="1">
      <alignment horizontal="center"/>
    </xf>
    <xf numFmtId="0" fontId="0" fillId="14" borderId="20" xfId="0" applyFill="1" applyBorder="1" applyAlignment="1">
      <alignment horizontal="center"/>
    </xf>
    <xf numFmtId="0" fontId="0" fillId="12" borderId="1" xfId="0" applyFill="1" applyBorder="1" applyAlignment="1">
      <alignment horizontal="center"/>
    </xf>
    <xf numFmtId="0" fontId="0" fillId="12" borderId="20" xfId="0" applyFill="1" applyBorder="1" applyAlignment="1">
      <alignment horizontal="center"/>
    </xf>
    <xf numFmtId="0" fontId="0" fillId="15" borderId="1" xfId="0" applyFill="1" applyBorder="1" applyAlignment="1">
      <alignment horizontal="center"/>
    </xf>
    <xf numFmtId="0" fontId="0" fillId="15" borderId="20" xfId="0" applyFill="1" applyBorder="1" applyAlignment="1">
      <alignment horizontal="center"/>
    </xf>
    <xf numFmtId="0" fontId="0" fillId="9" borderId="1" xfId="0" applyFill="1" applyBorder="1" applyAlignment="1">
      <alignment horizontal="center"/>
    </xf>
    <xf numFmtId="0" fontId="0" fillId="9" borderId="20" xfId="0" applyFill="1" applyBorder="1" applyAlignment="1">
      <alignment horizontal="center"/>
    </xf>
    <xf numFmtId="0" fontId="0" fillId="2" borderId="24" xfId="0" applyFill="1" applyBorder="1" applyAlignment="1">
      <alignment horizontal="center"/>
    </xf>
    <xf numFmtId="165" fontId="0" fillId="0" borderId="0" xfId="2" applyNumberFormat="1" applyFont="1"/>
    <xf numFmtId="0" fontId="0" fillId="0" borderId="0" xfId="0" applyAlignment="1">
      <alignment horizontal="left" vertical="center" wrapText="1"/>
    </xf>
    <xf numFmtId="3" fontId="0" fillId="0" borderId="0" xfId="0" applyNumberFormat="1"/>
    <xf numFmtId="0" fontId="9" fillId="16" borderId="32" xfId="0" applyFont="1" applyFill="1" applyBorder="1" applyAlignment="1">
      <alignment horizontal="center" vertical="center" wrapText="1" readingOrder="1"/>
    </xf>
    <xf numFmtId="0" fontId="9" fillId="16" borderId="36" xfId="0" applyFont="1" applyFill="1" applyBorder="1" applyAlignment="1">
      <alignment horizontal="center" vertical="center" wrapText="1" readingOrder="1"/>
    </xf>
    <xf numFmtId="1" fontId="26" fillId="17" borderId="32" xfId="0" applyNumberFormat="1" applyFont="1" applyFill="1" applyBorder="1" applyAlignment="1">
      <alignment horizontal="center" vertical="center" wrapText="1" readingOrder="1"/>
    </xf>
    <xf numFmtId="0" fontId="10" fillId="16" borderId="32" xfId="0" applyFont="1" applyFill="1" applyBorder="1" applyAlignment="1">
      <alignment horizontal="center" vertical="center" wrapText="1" readingOrder="1"/>
    </xf>
    <xf numFmtId="1" fontId="35" fillId="17" borderId="32" xfId="0" applyNumberFormat="1" applyFont="1" applyFill="1" applyBorder="1" applyAlignment="1">
      <alignment horizontal="center" vertical="center" wrapText="1" readingOrder="1"/>
    </xf>
    <xf numFmtId="0" fontId="36" fillId="0" borderId="0" xfId="0" applyFont="1" applyAlignment="1">
      <alignment vertical="center"/>
    </xf>
    <xf numFmtId="1" fontId="35" fillId="17" borderId="36" xfId="0" applyNumberFormat="1" applyFont="1" applyFill="1" applyBorder="1" applyAlignment="1">
      <alignment horizontal="center" vertical="center" wrapText="1" readingOrder="1"/>
    </xf>
    <xf numFmtId="0" fontId="37" fillId="3" borderId="32" xfId="0" applyFont="1" applyFill="1" applyBorder="1" applyAlignment="1">
      <alignment horizontal="center" vertical="center" wrapText="1"/>
    </xf>
    <xf numFmtId="0" fontId="37" fillId="19" borderId="46" xfId="0" applyFont="1" applyFill="1" applyBorder="1" applyAlignment="1">
      <alignment horizontal="center" vertical="center" wrapText="1"/>
    </xf>
    <xf numFmtId="1" fontId="37" fillId="0" borderId="45" xfId="0" applyNumberFormat="1" applyFont="1" applyBorder="1" applyAlignment="1">
      <alignment horizontal="center" vertical="center" wrapText="1"/>
    </xf>
    <xf numFmtId="0" fontId="37" fillId="20" borderId="50" xfId="0" applyFont="1" applyFill="1" applyBorder="1" applyAlignment="1">
      <alignment vertical="center" wrapText="1"/>
    </xf>
    <xf numFmtId="1" fontId="37" fillId="0" borderId="46" xfId="0" applyNumberFormat="1" applyFont="1" applyBorder="1" applyAlignment="1">
      <alignment horizontal="center" vertical="center" wrapText="1"/>
    </xf>
    <xf numFmtId="0" fontId="37" fillId="18" borderId="32" xfId="0" applyFont="1" applyFill="1" applyBorder="1" applyAlignment="1">
      <alignment horizontal="center" vertical="center" wrapText="1"/>
    </xf>
    <xf numFmtId="0" fontId="37" fillId="19" borderId="32" xfId="0" applyFont="1" applyFill="1" applyBorder="1" applyAlignment="1">
      <alignment horizontal="center" vertical="center" wrapText="1"/>
    </xf>
    <xf numFmtId="0" fontId="37" fillId="20" borderId="32" xfId="0" applyFont="1" applyFill="1" applyBorder="1" applyAlignment="1">
      <alignment horizontal="center" vertical="center" wrapText="1"/>
    </xf>
    <xf numFmtId="0" fontId="37" fillId="21" borderId="32" xfId="0" applyFont="1" applyFill="1" applyBorder="1" applyAlignment="1">
      <alignment horizontal="center" vertical="center" wrapText="1"/>
    </xf>
    <xf numFmtId="0" fontId="37" fillId="0" borderId="32" xfId="0" applyFont="1" applyBorder="1" applyAlignment="1">
      <alignment horizontal="center" vertical="center" wrapText="1"/>
    </xf>
    <xf numFmtId="0" fontId="27" fillId="0" borderId="32" xfId="0" applyFont="1" applyBorder="1" applyAlignment="1">
      <alignment horizontal="left" vertical="center" wrapText="1" readingOrder="1"/>
    </xf>
    <xf numFmtId="0" fontId="39" fillId="0" borderId="0" xfId="0" applyFont="1"/>
    <xf numFmtId="0" fontId="1" fillId="22" borderId="14" xfId="0" applyFont="1" applyFill="1" applyBorder="1" applyAlignment="1">
      <alignment horizontal="center" vertical="center"/>
    </xf>
    <xf numFmtId="0" fontId="1" fillId="22" borderId="25" xfId="0" applyFont="1" applyFill="1" applyBorder="1" applyAlignment="1">
      <alignment horizontal="center" vertical="center"/>
    </xf>
    <xf numFmtId="0" fontId="1" fillId="22" borderId="15" xfId="0" applyFont="1" applyFill="1" applyBorder="1" applyAlignment="1">
      <alignment horizontal="center" vertical="center"/>
    </xf>
    <xf numFmtId="0" fontId="1" fillId="22" borderId="16" xfId="0" applyFont="1" applyFill="1" applyBorder="1" applyAlignment="1">
      <alignment horizontal="center" vertical="center"/>
    </xf>
    <xf numFmtId="0" fontId="1" fillId="22" borderId="0" xfId="0" applyFont="1" applyFill="1" applyAlignment="1">
      <alignment horizontal="center" vertical="center"/>
    </xf>
    <xf numFmtId="0" fontId="1" fillId="22" borderId="17" xfId="0" applyFont="1" applyFill="1" applyBorder="1" applyAlignment="1">
      <alignment horizontal="center" vertical="center"/>
    </xf>
    <xf numFmtId="0" fontId="1" fillId="22" borderId="16" xfId="0" applyFont="1" applyFill="1" applyBorder="1" applyAlignment="1">
      <alignment horizontal="center" vertical="center" wrapText="1"/>
    </xf>
    <xf numFmtId="0" fontId="0" fillId="22" borderId="17" xfId="0" applyFill="1" applyBorder="1" applyAlignment="1">
      <alignment vertical="center"/>
    </xf>
    <xf numFmtId="0" fontId="0" fillId="22" borderId="17" xfId="0" applyFill="1" applyBorder="1" applyAlignment="1">
      <alignment vertical="center" wrapText="1"/>
    </xf>
    <xf numFmtId="0" fontId="1" fillId="22" borderId="18" xfId="0" applyFont="1" applyFill="1" applyBorder="1" applyAlignment="1">
      <alignment horizontal="center" vertical="center" wrapText="1"/>
    </xf>
    <xf numFmtId="0" fontId="0" fillId="22" borderId="19" xfId="0" applyFill="1" applyBorder="1" applyAlignment="1">
      <alignment vertical="center" wrapText="1"/>
    </xf>
    <xf numFmtId="1" fontId="1" fillId="22" borderId="27" xfId="0" applyNumberFormat="1" applyFont="1" applyFill="1" applyBorder="1" applyAlignment="1">
      <alignment horizontal="center" vertical="center"/>
    </xf>
    <xf numFmtId="0" fontId="41" fillId="0" borderId="0" xfId="0" applyFont="1"/>
    <xf numFmtId="0" fontId="28" fillId="0" borderId="39" xfId="0" applyFont="1" applyBorder="1" applyAlignment="1">
      <alignment horizontal="center" vertical="center" wrapText="1" readingOrder="1"/>
    </xf>
    <xf numFmtId="0" fontId="28" fillId="0" borderId="40" xfId="0" applyFont="1" applyBorder="1" applyAlignment="1">
      <alignment horizontal="center" vertical="center" wrapText="1" readingOrder="1"/>
    </xf>
    <xf numFmtId="0" fontId="10" fillId="0" borderId="40" xfId="0" applyFont="1" applyBorder="1" applyAlignment="1">
      <alignment horizontal="center" vertical="center" wrapText="1" readingOrder="1"/>
    </xf>
    <xf numFmtId="1" fontId="28" fillId="0" borderId="40" xfId="0" applyNumberFormat="1" applyFont="1" applyBorder="1" applyAlignment="1">
      <alignment horizontal="center" vertical="center" wrapText="1" readingOrder="1"/>
    </xf>
    <xf numFmtId="1" fontId="37" fillId="0" borderId="32" xfId="0" applyNumberFormat="1" applyFont="1" applyBorder="1" applyAlignment="1">
      <alignment horizontal="center" vertical="center" wrapText="1"/>
    </xf>
    <xf numFmtId="0" fontId="29" fillId="0" borderId="58" xfId="0" applyFont="1" applyBorder="1" applyAlignment="1">
      <alignment horizontal="left" vertical="center" wrapText="1" readingOrder="1"/>
    </xf>
    <xf numFmtId="0" fontId="29" fillId="0" borderId="70" xfId="0" applyFont="1" applyBorder="1" applyAlignment="1">
      <alignment horizontal="left" vertical="center" wrapText="1" readingOrder="1"/>
    </xf>
    <xf numFmtId="1" fontId="38" fillId="0" borderId="70" xfId="0" applyNumberFormat="1" applyFont="1" applyBorder="1" applyAlignment="1">
      <alignment horizontal="center" vertical="center" wrapText="1"/>
    </xf>
    <xf numFmtId="0" fontId="34" fillId="0" borderId="32" xfId="0" applyFont="1" applyBorder="1" applyAlignment="1">
      <alignment horizontal="left" vertical="center" wrapText="1" readingOrder="1"/>
    </xf>
    <xf numFmtId="0" fontId="29" fillId="0" borderId="52" xfId="0" applyFont="1" applyBorder="1" applyAlignment="1">
      <alignment horizontal="center" vertical="center" wrapText="1" readingOrder="1"/>
    </xf>
    <xf numFmtId="0" fontId="25" fillId="0" borderId="32" xfId="0" applyFont="1" applyBorder="1" applyAlignment="1">
      <alignment vertical="center" wrapText="1"/>
    </xf>
    <xf numFmtId="0" fontId="28" fillId="0" borderId="43" xfId="0" applyFont="1" applyBorder="1" applyAlignment="1">
      <alignment horizontal="center" vertical="center" wrapText="1" readingOrder="1"/>
    </xf>
    <xf numFmtId="0" fontId="28" fillId="0" borderId="44" xfId="0" applyFont="1" applyBorder="1" applyAlignment="1">
      <alignment horizontal="center" vertical="center" wrapText="1" readingOrder="1"/>
    </xf>
    <xf numFmtId="1" fontId="26" fillId="17" borderId="36" xfId="0" applyNumberFormat="1" applyFont="1" applyFill="1" applyBorder="1" applyAlignment="1">
      <alignment horizontal="center" vertical="center" wrapText="1" readingOrder="1"/>
    </xf>
    <xf numFmtId="0" fontId="30" fillId="18" borderId="32" xfId="0" applyFont="1" applyFill="1" applyBorder="1" applyAlignment="1">
      <alignment horizontal="left" vertical="center" wrapText="1" readingOrder="1"/>
    </xf>
    <xf numFmtId="0" fontId="25" fillId="3" borderId="36" xfId="0" applyFont="1" applyFill="1" applyBorder="1" applyAlignment="1">
      <alignment horizontal="center" vertical="center" wrapText="1"/>
    </xf>
    <xf numFmtId="0" fontId="25" fillId="3" borderId="32" xfId="0" applyFont="1" applyFill="1" applyBorder="1" applyAlignment="1">
      <alignment horizontal="center" vertical="center" wrapText="1"/>
    </xf>
    <xf numFmtId="1" fontId="25" fillId="0" borderId="45" xfId="0" applyNumberFormat="1" applyFont="1" applyBorder="1" applyAlignment="1">
      <alignment horizontal="center" vertical="center" wrapText="1"/>
    </xf>
    <xf numFmtId="0" fontId="31" fillId="19" borderId="32" xfId="0" applyFont="1" applyFill="1" applyBorder="1" applyAlignment="1">
      <alignment horizontal="left" vertical="center" wrapText="1" readingOrder="1"/>
    </xf>
    <xf numFmtId="0" fontId="28" fillId="19" borderId="32" xfId="0" applyFont="1" applyFill="1" applyBorder="1" applyAlignment="1">
      <alignment horizontal="center" vertical="center" wrapText="1" readingOrder="1"/>
    </xf>
    <xf numFmtId="0" fontId="25" fillId="19" borderId="36" xfId="0" applyFont="1" applyFill="1" applyBorder="1" applyAlignment="1">
      <alignment horizontal="center" vertical="center" wrapText="1"/>
    </xf>
    <xf numFmtId="0" fontId="25" fillId="19" borderId="46" xfId="0" applyFont="1" applyFill="1" applyBorder="1" applyAlignment="1">
      <alignment horizontal="center" vertical="center" wrapText="1"/>
    </xf>
    <xf numFmtId="0" fontId="32" fillId="20" borderId="32" xfId="0" applyFont="1" applyFill="1" applyBorder="1" applyAlignment="1">
      <alignment horizontal="left" vertical="center" wrapText="1" readingOrder="1"/>
    </xf>
    <xf numFmtId="0" fontId="25" fillId="20" borderId="32" xfId="0" applyFont="1" applyFill="1" applyBorder="1" applyAlignment="1">
      <alignment vertical="center" wrapText="1"/>
    </xf>
    <xf numFmtId="0" fontId="25" fillId="20" borderId="49" xfId="0" applyFont="1" applyFill="1" applyBorder="1" applyAlignment="1">
      <alignment vertical="center" wrapText="1"/>
    </xf>
    <xf numFmtId="0" fontId="25" fillId="20" borderId="50" xfId="0" applyFont="1" applyFill="1" applyBorder="1" applyAlignment="1">
      <alignment vertical="center" wrapText="1"/>
    </xf>
    <xf numFmtId="0" fontId="25" fillId="0" borderId="46" xfId="0" applyFont="1" applyBorder="1" applyAlignment="1">
      <alignment horizontal="center" vertical="center" wrapText="1"/>
    </xf>
    <xf numFmtId="0" fontId="25" fillId="18" borderId="36" xfId="0" applyFont="1" applyFill="1" applyBorder="1" applyAlignment="1">
      <alignment horizontal="center" vertical="center" wrapText="1"/>
    </xf>
    <xf numFmtId="0" fontId="25" fillId="18" borderId="32" xfId="0" applyFont="1" applyFill="1" applyBorder="1" applyAlignment="1">
      <alignment horizontal="center" vertical="center" wrapText="1"/>
    </xf>
    <xf numFmtId="0" fontId="25" fillId="0" borderId="32" xfId="0" applyFont="1" applyBorder="1" applyAlignment="1">
      <alignment horizontal="center" vertical="center" wrapText="1"/>
    </xf>
    <xf numFmtId="0" fontId="29" fillId="0" borderId="32" xfId="0" applyFont="1" applyBorder="1" applyAlignment="1">
      <alignment horizontal="center" vertical="center" wrapText="1" readingOrder="1"/>
    </xf>
    <xf numFmtId="0" fontId="28" fillId="0" borderId="32" xfId="0" applyFont="1" applyBorder="1" applyAlignment="1">
      <alignment horizontal="center" vertical="center" wrapText="1" readingOrder="1"/>
    </xf>
    <xf numFmtId="0" fontId="25" fillId="19" borderId="32" xfId="0" applyFont="1" applyFill="1" applyBorder="1" applyAlignment="1">
      <alignment horizontal="center" vertical="center" wrapText="1"/>
    </xf>
    <xf numFmtId="1" fontId="25" fillId="0" borderId="32" xfId="0" applyNumberFormat="1" applyFont="1" applyBorder="1" applyAlignment="1">
      <alignment horizontal="center" vertical="center" wrapText="1"/>
    </xf>
    <xf numFmtId="0" fontId="34" fillId="0" borderId="51" xfId="0" applyFont="1" applyBorder="1" applyAlignment="1">
      <alignment horizontal="left" vertical="center" wrapText="1" readingOrder="1"/>
    </xf>
    <xf numFmtId="1" fontId="25" fillId="0" borderId="59" xfId="0" applyNumberFormat="1" applyFont="1" applyBorder="1" applyAlignment="1">
      <alignment horizontal="center" vertical="center" wrapText="1"/>
    </xf>
    <xf numFmtId="0" fontId="25" fillId="20" borderId="32" xfId="0" applyFont="1" applyFill="1" applyBorder="1" applyAlignment="1">
      <alignment horizontal="center" vertical="center" wrapText="1"/>
    </xf>
    <xf numFmtId="0" fontId="28" fillId="0" borderId="51" xfId="0" applyFont="1" applyBorder="1" applyAlignment="1">
      <alignment horizontal="center" vertical="center" wrapText="1" readingOrder="1"/>
    </xf>
    <xf numFmtId="0" fontId="33" fillId="21" borderId="32" xfId="0" applyFont="1" applyFill="1" applyBorder="1" applyAlignment="1">
      <alignment horizontal="left" vertical="center" wrapText="1" readingOrder="1"/>
    </xf>
    <xf numFmtId="0" fontId="25" fillId="21" borderId="32" xfId="0" applyFont="1" applyFill="1" applyBorder="1" applyAlignment="1">
      <alignment horizontal="center" vertical="center" wrapText="1"/>
    </xf>
    <xf numFmtId="0" fontId="4" fillId="0" borderId="4" xfId="0" applyFont="1" applyBorder="1" applyAlignment="1">
      <alignment horizontal="center" vertical="center" wrapText="1" readingOrder="1"/>
    </xf>
    <xf numFmtId="0" fontId="4" fillId="0" borderId="5" xfId="0" applyFont="1" applyBorder="1" applyAlignment="1">
      <alignment horizontal="center" vertical="center" wrapText="1" readingOrder="1"/>
    </xf>
    <xf numFmtId="0" fontId="4" fillId="0" borderId="6" xfId="0" applyFont="1" applyBorder="1" applyAlignment="1">
      <alignment horizontal="center" vertical="center" wrapText="1" readingOrder="1"/>
    </xf>
    <xf numFmtId="0" fontId="0" fillId="2" borderId="24" xfId="0" applyFill="1" applyBorder="1" applyAlignment="1">
      <alignment horizontal="center"/>
    </xf>
    <xf numFmtId="0" fontId="0" fillId="2" borderId="20" xfId="0" applyFill="1" applyBorder="1" applyAlignment="1">
      <alignment horizontal="center"/>
    </xf>
    <xf numFmtId="0" fontId="42" fillId="9" borderId="0" xfId="0" applyFont="1" applyFill="1" applyAlignment="1">
      <alignment horizontal="left" vertical="center" wrapText="1"/>
    </xf>
    <xf numFmtId="0" fontId="41" fillId="9" borderId="0" xfId="0" applyFont="1" applyFill="1" applyAlignment="1">
      <alignment horizontal="left" vertical="center"/>
    </xf>
    <xf numFmtId="0" fontId="1" fillId="0" borderId="24" xfId="0" applyFont="1" applyBorder="1" applyAlignment="1">
      <alignment horizontal="center"/>
    </xf>
    <xf numFmtId="0" fontId="1" fillId="0" borderId="26" xfId="0" applyFont="1" applyBorder="1" applyAlignment="1">
      <alignment horizontal="center"/>
    </xf>
    <xf numFmtId="0" fontId="1" fillId="0" borderId="20" xfId="0" applyFont="1" applyBorder="1" applyAlignment="1">
      <alignment horizontal="center"/>
    </xf>
    <xf numFmtId="0" fontId="26" fillId="17" borderId="33" xfId="0" applyFont="1" applyFill="1" applyBorder="1" applyAlignment="1">
      <alignment horizontal="left" vertical="center" wrapText="1" readingOrder="1"/>
    </xf>
    <xf numFmtId="0" fontId="26" fillId="17" borderId="34" xfId="0" applyFont="1" applyFill="1" applyBorder="1" applyAlignment="1">
      <alignment horizontal="left" vertical="center" wrapText="1" readingOrder="1"/>
    </xf>
    <xf numFmtId="0" fontId="26" fillId="17" borderId="35" xfId="0" applyFont="1" applyFill="1" applyBorder="1" applyAlignment="1">
      <alignment horizontal="left" vertical="center" wrapText="1" readingOrder="1"/>
    </xf>
    <xf numFmtId="0" fontId="25" fillId="18" borderId="33" xfId="0" applyFont="1" applyFill="1" applyBorder="1" applyAlignment="1">
      <alignment horizontal="center" vertical="center" wrapText="1"/>
    </xf>
    <xf numFmtId="0" fontId="25" fillId="18" borderId="35" xfId="0" applyFont="1" applyFill="1" applyBorder="1" applyAlignment="1">
      <alignment horizontal="center" vertical="center" wrapText="1"/>
    </xf>
    <xf numFmtId="1" fontId="37" fillId="0" borderId="51" xfId="0" applyNumberFormat="1" applyFont="1" applyBorder="1" applyAlignment="1">
      <alignment horizontal="center" vertical="center" wrapText="1"/>
    </xf>
    <xf numFmtId="1" fontId="37" fillId="0" borderId="52" xfId="0" applyNumberFormat="1" applyFont="1" applyBorder="1" applyAlignment="1">
      <alignment horizontal="center" vertical="center" wrapText="1"/>
    </xf>
    <xf numFmtId="1" fontId="25" fillId="0" borderId="51" xfId="0" applyNumberFormat="1" applyFont="1" applyBorder="1" applyAlignment="1">
      <alignment horizontal="center" vertical="center" wrapText="1"/>
    </xf>
    <xf numFmtId="1" fontId="25" fillId="0" borderId="52" xfId="0" applyNumberFormat="1" applyFont="1" applyBorder="1" applyAlignment="1">
      <alignment horizontal="center" vertical="center" wrapText="1"/>
    </xf>
    <xf numFmtId="0" fontId="24" fillId="22" borderId="17" xfId="0" applyFont="1" applyFill="1" applyBorder="1" applyAlignment="1">
      <alignment horizontal="center" vertical="center" wrapText="1"/>
    </xf>
    <xf numFmtId="0" fontId="25" fillId="19" borderId="33" xfId="0" applyFont="1" applyFill="1" applyBorder="1" applyAlignment="1">
      <alignment horizontal="center" vertical="center" wrapText="1"/>
    </xf>
    <xf numFmtId="0" fontId="25" fillId="19" borderId="35" xfId="0" applyFont="1" applyFill="1" applyBorder="1" applyAlignment="1">
      <alignment horizontal="center" vertical="center" wrapText="1"/>
    </xf>
    <xf numFmtId="0" fontId="28" fillId="0" borderId="33" xfId="0" applyFont="1" applyBorder="1" applyAlignment="1">
      <alignment horizontal="left" vertical="center" wrapText="1" readingOrder="1"/>
    </xf>
    <xf numFmtId="0" fontId="28" fillId="0" borderId="34" xfId="0" applyFont="1" applyBorder="1" applyAlignment="1">
      <alignment horizontal="left" vertical="center" wrapText="1" readingOrder="1"/>
    </xf>
    <xf numFmtId="0" fontId="28" fillId="0" borderId="35" xfId="0" applyFont="1" applyBorder="1" applyAlignment="1">
      <alignment horizontal="left" vertical="center" wrapText="1" readingOrder="1"/>
    </xf>
    <xf numFmtId="0" fontId="25" fillId="20" borderId="47" xfId="0" applyFont="1" applyFill="1" applyBorder="1" applyAlignment="1">
      <alignment vertical="center" wrapText="1"/>
    </xf>
    <xf numFmtId="0" fontId="25" fillId="20" borderId="48" xfId="0" applyFont="1" applyFill="1" applyBorder="1" applyAlignment="1">
      <alignment vertical="center" wrapText="1"/>
    </xf>
    <xf numFmtId="0" fontId="28" fillId="0" borderId="60" xfId="0" applyFont="1" applyBorder="1" applyAlignment="1">
      <alignment horizontal="left" vertical="center" wrapText="1" readingOrder="1"/>
    </xf>
    <xf numFmtId="0" fontId="28" fillId="0" borderId="64" xfId="0" applyFont="1" applyBorder="1" applyAlignment="1">
      <alignment horizontal="left" vertical="center" wrapText="1" readingOrder="1"/>
    </xf>
    <xf numFmtId="0" fontId="28" fillId="0" borderId="61" xfId="0" applyFont="1" applyBorder="1" applyAlignment="1">
      <alignment horizontal="left" vertical="center" wrapText="1" readingOrder="1"/>
    </xf>
    <xf numFmtId="0" fontId="29" fillId="0" borderId="33" xfId="0" applyFont="1" applyBorder="1" applyAlignment="1">
      <alignment horizontal="center" vertical="center" wrapText="1" readingOrder="1"/>
    </xf>
    <xf numFmtId="0" fontId="29" fillId="0" borderId="35" xfId="0" applyFont="1" applyBorder="1" applyAlignment="1">
      <alignment horizontal="center" vertical="center" wrapText="1" readingOrder="1"/>
    </xf>
    <xf numFmtId="0" fontId="27" fillId="0" borderId="51" xfId="0" applyFont="1" applyBorder="1" applyAlignment="1">
      <alignment horizontal="left" vertical="center" wrapText="1" readingOrder="1"/>
    </xf>
    <xf numFmtId="0" fontId="27" fillId="0" borderId="52" xfId="0" applyFont="1" applyBorder="1" applyAlignment="1">
      <alignment horizontal="left" vertical="center" wrapText="1" readingOrder="1"/>
    </xf>
    <xf numFmtId="0" fontId="28" fillId="0" borderId="51" xfId="0" applyFont="1" applyBorder="1" applyAlignment="1">
      <alignment horizontal="center" vertical="center" wrapText="1" readingOrder="1"/>
    </xf>
    <xf numFmtId="0" fontId="28" fillId="0" borderId="52" xfId="0" applyFont="1" applyBorder="1" applyAlignment="1">
      <alignment horizontal="center" vertical="center" wrapText="1" readingOrder="1"/>
    </xf>
    <xf numFmtId="0" fontId="25" fillId="21" borderId="33" xfId="0" applyFont="1" applyFill="1" applyBorder="1" applyAlignment="1">
      <alignment horizontal="center" vertical="center" wrapText="1"/>
    </xf>
    <xf numFmtId="0" fontId="25" fillId="21" borderId="35" xfId="0" applyFont="1" applyFill="1" applyBorder="1" applyAlignment="1">
      <alignment horizontal="center" vertical="center" wrapText="1"/>
    </xf>
    <xf numFmtId="1" fontId="25" fillId="0" borderId="56" xfId="0" applyNumberFormat="1" applyFont="1" applyBorder="1" applyAlignment="1">
      <alignment horizontal="center" vertical="center" wrapText="1"/>
    </xf>
    <xf numFmtId="1" fontId="25" fillId="0" borderId="57" xfId="0" applyNumberFormat="1" applyFont="1" applyBorder="1" applyAlignment="1">
      <alignment horizontal="center" vertical="center" wrapText="1"/>
    </xf>
    <xf numFmtId="0" fontId="28" fillId="0" borderId="68" xfId="0" applyFont="1" applyBorder="1" applyAlignment="1">
      <alignment horizontal="center" vertical="center" wrapText="1" readingOrder="1"/>
    </xf>
    <xf numFmtId="0" fontId="28" fillId="0" borderId="69" xfId="0" applyFont="1" applyBorder="1" applyAlignment="1">
      <alignment horizontal="center" vertical="center" wrapText="1" readingOrder="1"/>
    </xf>
    <xf numFmtId="0" fontId="25" fillId="20" borderId="37" xfId="0" applyFont="1" applyFill="1" applyBorder="1" applyAlignment="1">
      <alignment horizontal="center" vertical="center" wrapText="1"/>
    </xf>
    <xf numFmtId="0" fontId="25" fillId="20" borderId="38" xfId="0" applyFont="1" applyFill="1" applyBorder="1" applyAlignment="1">
      <alignment horizontal="center" vertical="center" wrapText="1"/>
    </xf>
    <xf numFmtId="0" fontId="37" fillId="0" borderId="54" xfId="0" applyFont="1" applyBorder="1" applyAlignment="1">
      <alignment horizontal="center" vertical="center" wrapText="1"/>
    </xf>
    <xf numFmtId="0" fontId="37" fillId="0" borderId="55" xfId="0" applyFont="1" applyBorder="1" applyAlignment="1">
      <alignment horizontal="center" vertical="center" wrapText="1"/>
    </xf>
    <xf numFmtId="0" fontId="29" fillId="0" borderId="58" xfId="0" applyFont="1" applyBorder="1" applyAlignment="1">
      <alignment horizontal="center" vertical="center" wrapText="1" readingOrder="1"/>
    </xf>
    <xf numFmtId="0" fontId="29" fillId="0" borderId="59" xfId="0" applyFont="1" applyBorder="1" applyAlignment="1">
      <alignment horizontal="center" vertical="center" wrapText="1" readingOrder="1"/>
    </xf>
    <xf numFmtId="0" fontId="29" fillId="0" borderId="60" xfId="0" applyFont="1" applyBorder="1" applyAlignment="1">
      <alignment horizontal="center" vertical="center" wrapText="1" readingOrder="1"/>
    </xf>
    <xf numFmtId="0" fontId="29" fillId="0" borderId="61" xfId="0" applyFont="1" applyBorder="1" applyAlignment="1">
      <alignment horizontal="center" vertical="center" wrapText="1" readingOrder="1"/>
    </xf>
    <xf numFmtId="0" fontId="29" fillId="0" borderId="51" xfId="0" applyFont="1" applyBorder="1" applyAlignment="1">
      <alignment horizontal="center" vertical="center" wrapText="1" readingOrder="1"/>
    </xf>
    <xf numFmtId="0" fontId="29" fillId="0" borderId="52" xfId="0" applyFont="1" applyBorder="1" applyAlignment="1">
      <alignment horizontal="center" vertical="center" wrapText="1" readingOrder="1"/>
    </xf>
    <xf numFmtId="0" fontId="28" fillId="0" borderId="65" xfId="0" applyFont="1" applyBorder="1" applyAlignment="1">
      <alignment horizontal="center" vertical="center" wrapText="1" readingOrder="1"/>
    </xf>
    <xf numFmtId="0" fontId="28" fillId="0" borderId="53" xfId="0" applyFont="1" applyBorder="1" applyAlignment="1">
      <alignment horizontal="center" vertical="center" wrapText="1" readingOrder="1"/>
    </xf>
    <xf numFmtId="0" fontId="28" fillId="0" borderId="66" xfId="0" applyFont="1" applyBorder="1" applyAlignment="1">
      <alignment horizontal="center" vertical="center" wrapText="1" readingOrder="1"/>
    </xf>
    <xf numFmtId="0" fontId="28" fillId="0" borderId="67" xfId="0" applyFont="1" applyBorder="1" applyAlignment="1">
      <alignment horizontal="center" vertical="center" wrapText="1" readingOrder="1"/>
    </xf>
    <xf numFmtId="0" fontId="3" fillId="16" borderId="33" xfId="0" applyFont="1" applyFill="1" applyBorder="1" applyAlignment="1">
      <alignment horizontal="center" vertical="center" wrapText="1" readingOrder="1"/>
    </xf>
    <xf numFmtId="0" fontId="3" fillId="16" borderId="34" xfId="0" applyFont="1" applyFill="1" applyBorder="1" applyAlignment="1">
      <alignment horizontal="center" vertical="center" wrapText="1" readingOrder="1"/>
    </xf>
    <xf numFmtId="0" fontId="3" fillId="16" borderId="35" xfId="0" applyFont="1" applyFill="1" applyBorder="1" applyAlignment="1">
      <alignment horizontal="center" vertical="center" wrapText="1" readingOrder="1"/>
    </xf>
    <xf numFmtId="0" fontId="9" fillId="16" borderId="33" xfId="0" applyFont="1" applyFill="1" applyBorder="1" applyAlignment="1">
      <alignment horizontal="center" vertical="center" wrapText="1" readingOrder="1"/>
    </xf>
    <xf numFmtId="0" fontId="9" fillId="16" borderId="35" xfId="0" applyFont="1" applyFill="1" applyBorder="1" applyAlignment="1">
      <alignment horizontal="center" vertical="center" wrapText="1" readingOrder="1"/>
    </xf>
    <xf numFmtId="0" fontId="28" fillId="0" borderId="41" xfId="0" applyFont="1" applyBorder="1" applyAlignment="1">
      <alignment horizontal="center" vertical="center" wrapText="1" readingOrder="1"/>
    </xf>
    <xf numFmtId="0" fontId="28" fillId="0" borderId="42" xfId="0" applyFont="1" applyBorder="1" applyAlignment="1">
      <alignment horizontal="center" vertical="center" wrapText="1" readingOrder="1"/>
    </xf>
    <xf numFmtId="0" fontId="29" fillId="0" borderId="62" xfId="0" applyFont="1" applyBorder="1" applyAlignment="1">
      <alignment horizontal="center" vertical="center" wrapText="1" readingOrder="1"/>
    </xf>
    <xf numFmtId="0" fontId="29" fillId="0" borderId="63" xfId="0" applyFont="1" applyBorder="1" applyAlignment="1">
      <alignment horizontal="center" vertical="center" wrapText="1" readingOrder="1"/>
    </xf>
    <xf numFmtId="0" fontId="29" fillId="0" borderId="33" xfId="0" applyFont="1" applyBorder="1" applyAlignment="1">
      <alignment horizontal="left" vertical="center" wrapText="1" readingOrder="1"/>
    </xf>
    <xf numFmtId="0" fontId="29" fillId="0" borderId="34" xfId="0" applyFont="1" applyBorder="1" applyAlignment="1">
      <alignment horizontal="left" vertical="center" wrapText="1" readingOrder="1"/>
    </xf>
    <xf numFmtId="0" fontId="29" fillId="0" borderId="35" xfId="0" applyFont="1" applyBorder="1" applyAlignment="1">
      <alignment horizontal="left" vertical="center" wrapText="1" readingOrder="1"/>
    </xf>
    <xf numFmtId="0" fontId="25" fillId="3" borderId="33" xfId="0" applyFont="1" applyFill="1" applyBorder="1" applyAlignment="1">
      <alignment horizontal="center" vertical="center" wrapText="1"/>
    </xf>
    <xf numFmtId="0" fontId="25" fillId="3" borderId="35" xfId="0" applyFont="1" applyFill="1" applyBorder="1" applyAlignment="1">
      <alignment horizontal="center" vertical="center" wrapText="1"/>
    </xf>
  </cellXfs>
  <cellStyles count="3">
    <cellStyle name="Milliers" xfId="2" builtinId="3"/>
    <cellStyle name="Normal" xfId="0" builtinId="0"/>
    <cellStyle name="Pourcentage" xfId="1" builtinId="5"/>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37991-16B3-4D6E-AA49-AF07768322AB}">
  <dimension ref="A1:T62"/>
  <sheetViews>
    <sheetView topLeftCell="A9" zoomScale="70" zoomScaleNormal="70" workbookViewId="0">
      <selection activeCell="B5" sqref="B5"/>
    </sheetView>
  </sheetViews>
  <sheetFormatPr baseColWidth="10" defaultRowHeight="15" x14ac:dyDescent="0.25"/>
  <cols>
    <col min="1" max="1" width="94.85546875" customWidth="1"/>
    <col min="2" max="2" width="11.7109375" bestFit="1" customWidth="1"/>
    <col min="3" max="3" width="17" customWidth="1"/>
    <col min="4" max="4" width="18.85546875" customWidth="1"/>
    <col min="5" max="5" width="12.7109375" bestFit="1" customWidth="1"/>
    <col min="7" max="7" width="12.85546875" bestFit="1" customWidth="1"/>
    <col min="10" max="10" width="22.140625" customWidth="1"/>
    <col min="11" max="11" width="16" customWidth="1"/>
  </cols>
  <sheetData>
    <row r="1" spans="1:20" ht="15.75" x14ac:dyDescent="0.25">
      <c r="A1" s="8" t="s">
        <v>28</v>
      </c>
    </row>
    <row r="2" spans="1:20" x14ac:dyDescent="0.25">
      <c r="B2" s="15" t="e">
        <f>B5+B23+B27+B33+B36</f>
        <v>#REF!</v>
      </c>
    </row>
    <row r="3" spans="1:20" ht="23.25" customHeight="1" x14ac:dyDescent="0.35">
      <c r="A3" s="2"/>
      <c r="B3" s="256" t="s">
        <v>1</v>
      </c>
      <c r="C3" s="257"/>
      <c r="D3" s="257"/>
      <c r="E3" s="258"/>
      <c r="F3" t="s">
        <v>60</v>
      </c>
      <c r="G3" s="256" t="s">
        <v>59</v>
      </c>
      <c r="H3" s="257"/>
      <c r="I3" s="257"/>
      <c r="J3" s="258"/>
      <c r="L3" s="256" t="s">
        <v>219</v>
      </c>
      <c r="M3" s="257"/>
      <c r="N3" s="257"/>
      <c r="O3" s="258"/>
      <c r="Q3" s="256" t="s">
        <v>220</v>
      </c>
      <c r="R3" s="257"/>
      <c r="S3" s="257"/>
      <c r="T3" s="258"/>
    </row>
    <row r="4" spans="1:20" ht="45" x14ac:dyDescent="0.35">
      <c r="A4" s="3"/>
      <c r="B4" s="82" t="s">
        <v>56</v>
      </c>
      <c r="C4" s="83" t="s">
        <v>55</v>
      </c>
      <c r="D4" s="84" t="s">
        <v>54</v>
      </c>
      <c r="E4" s="4" t="s">
        <v>0</v>
      </c>
      <c r="G4" s="82" t="s">
        <v>56</v>
      </c>
      <c r="H4" s="83" t="s">
        <v>55</v>
      </c>
      <c r="I4" s="84" t="s">
        <v>54</v>
      </c>
      <c r="J4" s="105" t="s">
        <v>0</v>
      </c>
      <c r="L4" s="82" t="s">
        <v>56</v>
      </c>
      <c r="M4" s="83" t="s">
        <v>55</v>
      </c>
      <c r="N4" s="84" t="s">
        <v>54</v>
      </c>
      <c r="O4" s="4" t="s">
        <v>0</v>
      </c>
      <c r="Q4" s="82" t="s">
        <v>56</v>
      </c>
      <c r="R4" s="83" t="s">
        <v>55</v>
      </c>
      <c r="S4" s="84" t="s">
        <v>54</v>
      </c>
      <c r="T4" s="105" t="s">
        <v>0</v>
      </c>
    </row>
    <row r="5" spans="1:20" ht="18.75" x14ac:dyDescent="0.3">
      <c r="A5" s="5" t="s">
        <v>2</v>
      </c>
      <c r="B5" s="60" t="e">
        <f>SUM(B6:B14)</f>
        <v>#REF!</v>
      </c>
      <c r="C5" s="60" t="e">
        <f>SUM(C6:C14)</f>
        <v>#REF!</v>
      </c>
      <c r="D5" s="60" t="e">
        <f>SUM(D6:D14)</f>
        <v>#REF!</v>
      </c>
      <c r="E5" s="56" t="e">
        <f>B5+C5+D5</f>
        <v>#REF!</v>
      </c>
      <c r="F5" s="130" t="e">
        <f>J5/E5</f>
        <v>#REF!</v>
      </c>
      <c r="G5" s="60" t="e">
        <f>SUM(G6:G14)</f>
        <v>#REF!</v>
      </c>
      <c r="H5" s="60" t="e">
        <f t="shared" ref="H5:I5" si="0">SUM(H6:H14)</f>
        <v>#REF!</v>
      </c>
      <c r="I5" s="60" t="e">
        <f t="shared" si="0"/>
        <v>#REF!</v>
      </c>
      <c r="J5" s="56" t="e">
        <f>SUM(G5:I5)</f>
        <v>#REF!</v>
      </c>
      <c r="K5" t="e">
        <f>T5/E5</f>
        <v>#REF!</v>
      </c>
      <c r="L5" s="60"/>
      <c r="M5" s="60"/>
      <c r="N5" s="60"/>
      <c r="O5" s="56"/>
      <c r="Q5" s="60" t="e">
        <f>SUM(Q6:Q14)</f>
        <v>#REF!</v>
      </c>
      <c r="R5" s="60" t="e">
        <f t="shared" ref="R5" si="1">SUM(R6:R14)</f>
        <v>#REF!</v>
      </c>
      <c r="S5" s="60" t="e">
        <f t="shared" ref="S5" si="2">SUM(S6:S14)</f>
        <v>#REF!</v>
      </c>
      <c r="T5" s="56" t="e">
        <f>SUM(Q5:S5)</f>
        <v>#REF!</v>
      </c>
    </row>
    <row r="6" spans="1:20" ht="15.75" x14ac:dyDescent="0.25">
      <c r="A6" s="57" t="s">
        <v>3</v>
      </c>
      <c r="B6" s="61" t="e">
        <f>#REF!</f>
        <v>#REF!</v>
      </c>
      <c r="C6" s="62" t="e">
        <f>#REF!</f>
        <v>#REF!</v>
      </c>
      <c r="D6" s="63" t="e">
        <f>#REF!</f>
        <v>#REF!</v>
      </c>
      <c r="E6" s="34" t="e">
        <f>SUM(B6:D6)</f>
        <v>#REF!</v>
      </c>
      <c r="F6" s="130" t="e">
        <f>T5/E5</f>
        <v>#REF!</v>
      </c>
      <c r="G6" s="61" t="e">
        <f>B6</f>
        <v>#REF!</v>
      </c>
      <c r="H6" s="62" t="e">
        <f t="shared" ref="H6:I6" si="3">C6</f>
        <v>#REF!</v>
      </c>
      <c r="I6" s="63" t="e">
        <f t="shared" si="3"/>
        <v>#REF!</v>
      </c>
      <c r="J6" s="34" t="e">
        <f>SUM(G6:I6)</f>
        <v>#REF!</v>
      </c>
      <c r="L6" s="61"/>
      <c r="M6" s="62"/>
      <c r="N6" s="63"/>
      <c r="O6" s="34"/>
      <c r="Q6" s="61"/>
      <c r="R6" s="62"/>
      <c r="S6" s="63"/>
      <c r="T6" s="34">
        <f>SUM(Q6:S6)</f>
        <v>0</v>
      </c>
    </row>
    <row r="7" spans="1:20" ht="15.75" x14ac:dyDescent="0.25">
      <c r="A7" s="58" t="s">
        <v>35</v>
      </c>
      <c r="B7" s="48" t="e">
        <f>#REF!</f>
        <v>#REF!</v>
      </c>
      <c r="C7" s="32" t="e">
        <f>#REF!</f>
        <v>#REF!</v>
      </c>
      <c r="D7" s="55" t="e">
        <f>#REF!</f>
        <v>#REF!</v>
      </c>
      <c r="E7" s="35" t="e">
        <f t="shared" ref="E7:E10" si="4">SUM(B7:D7)</f>
        <v>#REF!</v>
      </c>
      <c r="G7" s="48" t="s">
        <v>61</v>
      </c>
      <c r="H7" s="32" t="s">
        <v>61</v>
      </c>
      <c r="I7" s="55" t="s">
        <v>61</v>
      </c>
      <c r="J7" s="35">
        <f t="shared" ref="J7:J14" si="5">SUM(G7:I7)</f>
        <v>0</v>
      </c>
      <c r="L7" s="48"/>
      <c r="M7" s="32"/>
      <c r="N7" s="55"/>
      <c r="O7" s="35"/>
      <c r="Q7" s="48" t="e">
        <f>B7</f>
        <v>#REF!</v>
      </c>
      <c r="R7" s="32" t="e">
        <f t="shared" ref="R7:S8" si="6">C7</f>
        <v>#REF!</v>
      </c>
      <c r="S7" s="55" t="e">
        <f t="shared" si="6"/>
        <v>#REF!</v>
      </c>
      <c r="T7" s="35" t="e">
        <f t="shared" ref="T7:T14" si="7">SUM(Q7:S7)</f>
        <v>#REF!</v>
      </c>
    </row>
    <row r="8" spans="1:20" ht="15.75" x14ac:dyDescent="0.25">
      <c r="A8" s="58" t="s">
        <v>36</v>
      </c>
      <c r="B8" s="48" t="e">
        <f>#REF!</f>
        <v>#REF!</v>
      </c>
      <c r="C8" s="32" t="e">
        <f>#REF!</f>
        <v>#REF!</v>
      </c>
      <c r="D8" s="55" t="e">
        <f>#REF!</f>
        <v>#REF!</v>
      </c>
      <c r="E8" s="35" t="e">
        <f t="shared" si="4"/>
        <v>#REF!</v>
      </c>
      <c r="G8" s="48" t="s">
        <v>61</v>
      </c>
      <c r="H8" s="32" t="s">
        <v>61</v>
      </c>
      <c r="I8" s="55" t="s">
        <v>61</v>
      </c>
      <c r="J8" s="35">
        <f t="shared" si="5"/>
        <v>0</v>
      </c>
      <c r="L8" s="48"/>
      <c r="M8" s="32"/>
      <c r="N8" s="55"/>
      <c r="O8" s="35"/>
      <c r="Q8" s="48" t="e">
        <f>B8</f>
        <v>#REF!</v>
      </c>
      <c r="R8" s="32" t="e">
        <f t="shared" si="6"/>
        <v>#REF!</v>
      </c>
      <c r="S8" s="55" t="e">
        <f t="shared" si="6"/>
        <v>#REF!</v>
      </c>
      <c r="T8" s="35" t="e">
        <f t="shared" si="7"/>
        <v>#REF!</v>
      </c>
    </row>
    <row r="9" spans="1:20" ht="15.75" x14ac:dyDescent="0.25">
      <c r="A9" s="58" t="s">
        <v>4</v>
      </c>
      <c r="B9" s="48" t="e">
        <f>#REF!</f>
        <v>#REF!</v>
      </c>
      <c r="C9" s="32" t="e">
        <f>#REF!</f>
        <v>#REF!</v>
      </c>
      <c r="D9" s="55" t="e">
        <f>#REF!</f>
        <v>#REF!</v>
      </c>
      <c r="E9" s="35" t="e">
        <f t="shared" si="4"/>
        <v>#REF!</v>
      </c>
      <c r="G9" s="48" t="e">
        <f>#REF!</f>
        <v>#REF!</v>
      </c>
      <c r="H9" s="32" t="e">
        <f>#REF!</f>
        <v>#REF!</v>
      </c>
      <c r="I9" s="55" t="e">
        <f>#REF!</f>
        <v>#REF!</v>
      </c>
      <c r="J9" s="35" t="e">
        <f t="shared" si="5"/>
        <v>#REF!</v>
      </c>
      <c r="L9" s="48"/>
      <c r="M9" s="32"/>
      <c r="N9" s="55"/>
      <c r="O9" s="35"/>
      <c r="Q9" s="48" t="e">
        <f>B9-G9</f>
        <v>#REF!</v>
      </c>
      <c r="R9" s="32" t="e">
        <f t="shared" ref="R9:S9" si="8">C9-H9</f>
        <v>#REF!</v>
      </c>
      <c r="S9" s="55" t="e">
        <f t="shared" si="8"/>
        <v>#REF!</v>
      </c>
      <c r="T9" s="35" t="e">
        <f t="shared" si="7"/>
        <v>#REF!</v>
      </c>
    </row>
    <row r="10" spans="1:20" ht="15.75" x14ac:dyDescent="0.25">
      <c r="A10" s="58" t="s">
        <v>5</v>
      </c>
      <c r="B10" s="48" t="e">
        <f>#REF!</f>
        <v>#REF!</v>
      </c>
      <c r="C10" s="32" t="e">
        <f>#REF!</f>
        <v>#REF!</v>
      </c>
      <c r="D10" s="55" t="e">
        <f>#REF!</f>
        <v>#REF!</v>
      </c>
      <c r="E10" s="35" t="e">
        <f t="shared" si="4"/>
        <v>#REF!</v>
      </c>
      <c r="G10" s="48" t="s">
        <v>61</v>
      </c>
      <c r="H10" s="32" t="e">
        <f t="shared" ref="H10:I10" si="9">C10</f>
        <v>#REF!</v>
      </c>
      <c r="I10" s="55" t="e">
        <f t="shared" si="9"/>
        <v>#REF!</v>
      </c>
      <c r="J10" s="35" t="e">
        <f t="shared" si="5"/>
        <v>#REF!</v>
      </c>
      <c r="L10" s="48"/>
      <c r="M10" s="32"/>
      <c r="N10" s="55"/>
      <c r="O10" s="35"/>
      <c r="Q10" s="48" t="s">
        <v>62</v>
      </c>
      <c r="R10" s="32" t="s">
        <v>62</v>
      </c>
      <c r="S10" s="55" t="s">
        <v>62</v>
      </c>
      <c r="T10" s="35">
        <f t="shared" si="7"/>
        <v>0</v>
      </c>
    </row>
    <row r="11" spans="1:20" ht="15.75" x14ac:dyDescent="0.25">
      <c r="A11" s="58" t="s">
        <v>6</v>
      </c>
      <c r="B11" s="48" t="e">
        <f>#REF!</f>
        <v>#REF!</v>
      </c>
      <c r="C11" s="32" t="e">
        <f>#REF!</f>
        <v>#REF!</v>
      </c>
      <c r="D11" s="55" t="e">
        <f>#REF!</f>
        <v>#REF!</v>
      </c>
      <c r="E11" s="35" t="e">
        <f>SUM(B11:D11)</f>
        <v>#REF!</v>
      </c>
      <c r="G11" s="48" t="s">
        <v>61</v>
      </c>
      <c r="H11" s="32" t="e">
        <f>C11</f>
        <v>#REF!</v>
      </c>
      <c r="I11" s="55" t="e">
        <f>D11</f>
        <v>#REF!</v>
      </c>
      <c r="J11" s="35" t="e">
        <f t="shared" si="5"/>
        <v>#REF!</v>
      </c>
      <c r="L11" s="48"/>
      <c r="M11" s="32"/>
      <c r="N11" s="55"/>
      <c r="O11" s="35"/>
      <c r="Q11" s="48" t="s">
        <v>62</v>
      </c>
      <c r="R11" s="32" t="s">
        <v>62</v>
      </c>
      <c r="S11" s="55" t="s">
        <v>62</v>
      </c>
      <c r="T11" s="35">
        <f t="shared" si="7"/>
        <v>0</v>
      </c>
    </row>
    <row r="12" spans="1:20" ht="15.75" x14ac:dyDescent="0.25">
      <c r="A12" s="58" t="s">
        <v>7</v>
      </c>
      <c r="B12" s="37" t="s">
        <v>8</v>
      </c>
      <c r="C12" s="33" t="s">
        <v>8</v>
      </c>
      <c r="D12" s="38" t="s">
        <v>8</v>
      </c>
      <c r="E12" s="35"/>
      <c r="G12" s="37" t="s">
        <v>61</v>
      </c>
      <c r="H12" s="33" t="s">
        <v>61</v>
      </c>
      <c r="I12" s="38" t="s">
        <v>61</v>
      </c>
      <c r="J12" s="35">
        <f t="shared" si="5"/>
        <v>0</v>
      </c>
      <c r="L12" s="37"/>
      <c r="M12" s="33"/>
      <c r="N12" s="38"/>
      <c r="O12" s="35"/>
      <c r="Q12" s="37" t="s">
        <v>62</v>
      </c>
      <c r="R12" s="33" t="s">
        <v>62</v>
      </c>
      <c r="S12" s="38" t="s">
        <v>62</v>
      </c>
      <c r="T12" s="35">
        <f t="shared" si="7"/>
        <v>0</v>
      </c>
    </row>
    <row r="13" spans="1:20" ht="15.75" x14ac:dyDescent="0.25">
      <c r="A13" s="58" t="s">
        <v>9</v>
      </c>
      <c r="B13" s="48" t="e">
        <f>#REF!</f>
        <v>#REF!</v>
      </c>
      <c r="C13" t="e">
        <f>#REF!</f>
        <v>#REF!</v>
      </c>
      <c r="D13" s="55" t="e">
        <f>#REF!</f>
        <v>#REF!</v>
      </c>
      <c r="E13" s="35" t="e">
        <f>SUM(B13:D13)</f>
        <v>#REF!</v>
      </c>
      <c r="G13" s="48" t="e">
        <f>B13</f>
        <v>#REF!</v>
      </c>
      <c r="H13" t="s">
        <v>61</v>
      </c>
      <c r="I13" s="55" t="s">
        <v>61</v>
      </c>
      <c r="J13" s="35" t="e">
        <f t="shared" si="5"/>
        <v>#REF!</v>
      </c>
      <c r="L13" s="48"/>
      <c r="N13" s="55"/>
      <c r="O13" s="35"/>
      <c r="Q13" s="48" t="s">
        <v>62</v>
      </c>
      <c r="R13" t="s">
        <v>62</v>
      </c>
      <c r="S13" s="55" t="e">
        <f>D13</f>
        <v>#REF!</v>
      </c>
      <c r="T13" s="35" t="e">
        <f t="shared" si="7"/>
        <v>#REF!</v>
      </c>
    </row>
    <row r="14" spans="1:20" ht="15.75" x14ac:dyDescent="0.25">
      <c r="A14" s="59" t="s">
        <v>10</v>
      </c>
      <c r="B14" s="11" t="e">
        <f>#REF!</f>
        <v>#REF!</v>
      </c>
      <c r="C14" s="106" t="e">
        <f>#REF!</f>
        <v>#REF!</v>
      </c>
      <c r="D14" s="64" t="e">
        <f>#REF!</f>
        <v>#REF!</v>
      </c>
      <c r="E14" s="36" t="e">
        <f>SUM(D14:D14)</f>
        <v>#REF!</v>
      </c>
      <c r="G14" s="11" t="s">
        <v>61</v>
      </c>
      <c r="H14" s="106" t="s">
        <v>61</v>
      </c>
      <c r="I14" s="64" t="e">
        <f>D14*0.25</f>
        <v>#REF!</v>
      </c>
      <c r="J14" s="36" t="e">
        <f t="shared" si="5"/>
        <v>#REF!</v>
      </c>
      <c r="L14" s="11"/>
      <c r="M14" s="106"/>
      <c r="N14" s="64"/>
      <c r="O14" s="36"/>
      <c r="Q14" s="11" t="s">
        <v>62</v>
      </c>
      <c r="R14" s="106" t="s">
        <v>62</v>
      </c>
      <c r="S14" s="64" t="e">
        <f>D14*0.75</f>
        <v>#REF!</v>
      </c>
      <c r="T14" s="36" t="e">
        <f t="shared" si="7"/>
        <v>#REF!</v>
      </c>
    </row>
    <row r="15" spans="1:20" ht="23.25" x14ac:dyDescent="0.35">
      <c r="A15" s="65"/>
      <c r="B15" s="24"/>
      <c r="C15" s="24"/>
      <c r="D15" s="24"/>
      <c r="E15" s="24"/>
      <c r="G15" s="24"/>
      <c r="H15" s="24"/>
      <c r="I15" s="24"/>
      <c r="Q15" s="24" t="e">
        <f>Q5/18</f>
        <v>#REF!</v>
      </c>
      <c r="R15" s="24" t="e">
        <f>R5/101</f>
        <v>#REF!</v>
      </c>
      <c r="S15" s="24" t="e">
        <f>S5/1254</f>
        <v>#REF!</v>
      </c>
    </row>
    <row r="16" spans="1:20" ht="18.75" x14ac:dyDescent="0.3">
      <c r="A16" s="66" t="s">
        <v>11</v>
      </c>
      <c r="B16" s="67" t="e">
        <f>B17+B20</f>
        <v>#REF!</v>
      </c>
      <c r="C16" s="67" t="e">
        <f>C17+C20</f>
        <v>#REF!</v>
      </c>
      <c r="D16" s="67" t="e">
        <f>D17+D20</f>
        <v>#REF!</v>
      </c>
      <c r="E16" s="68" t="e">
        <f>SUM(B16:D16)</f>
        <v>#REF!</v>
      </c>
      <c r="G16" s="111" t="e">
        <f>SUM(G17:G21)</f>
        <v>#REF!</v>
      </c>
      <c r="H16" s="111" t="e">
        <f t="shared" ref="H16:I16" si="10">SUM(H17:H21)</f>
        <v>#REF!</v>
      </c>
      <c r="I16" s="111" t="e">
        <f t="shared" si="10"/>
        <v>#REF!</v>
      </c>
      <c r="J16" s="112" t="e">
        <f>SUM(G16:I16)</f>
        <v>#REF!</v>
      </c>
      <c r="K16" s="15"/>
      <c r="L16" s="111" t="e">
        <f>SUM(L17:L21)</f>
        <v>#REF!</v>
      </c>
      <c r="M16" s="111" t="e">
        <f>SUM(M17:M21)</f>
        <v>#REF!</v>
      </c>
      <c r="N16" s="111" t="e">
        <f>SUM(N17:N21)</f>
        <v>#REF!</v>
      </c>
      <c r="O16" s="112" t="e">
        <f>SUM(L16:N16)</f>
        <v>#REF!</v>
      </c>
      <c r="Q16" s="111">
        <f>SUM(Q17:Q25)</f>
        <v>0</v>
      </c>
      <c r="R16" s="111">
        <f t="shared" ref="R16" si="11">SUM(R17:R25)</f>
        <v>0</v>
      </c>
      <c r="S16" s="111" t="e">
        <f>S20</f>
        <v>#REF!</v>
      </c>
      <c r="T16" s="112" t="e">
        <f>T20</f>
        <v>#REF!</v>
      </c>
    </row>
    <row r="17" spans="1:20" ht="15.75" x14ac:dyDescent="0.25">
      <c r="A17" s="39" t="s">
        <v>12</v>
      </c>
      <c r="B17" s="37" t="e">
        <f>#REF!</f>
        <v>#REF!</v>
      </c>
      <c r="C17" s="33" t="e">
        <f>#REF!</f>
        <v>#REF!</v>
      </c>
      <c r="D17" s="33" t="e">
        <f>#REF!</f>
        <v>#REF!</v>
      </c>
      <c r="E17" s="35" t="e">
        <f t="shared" ref="E17" si="12">SUM(B17:D17)</f>
        <v>#REF!</v>
      </c>
      <c r="G17" s="109" t="e">
        <f>#REF!</f>
        <v>#REF!</v>
      </c>
      <c r="H17" s="14" t="e">
        <f>#REF!</f>
        <v>#REF!</v>
      </c>
      <c r="I17" s="110" t="e">
        <f>#REF!</f>
        <v>#REF!</v>
      </c>
      <c r="J17" s="34" t="e">
        <f>SUM(G17:I17)</f>
        <v>#REF!</v>
      </c>
      <c r="L17" s="109" t="e">
        <f>#REF!</f>
        <v>#REF!</v>
      </c>
      <c r="M17" s="14" t="e">
        <f>#REF!</f>
        <v>#REF!</v>
      </c>
      <c r="N17" s="110" t="e">
        <f>#REF!</f>
        <v>#REF!</v>
      </c>
      <c r="O17" s="34" t="e">
        <f>SUM(L17:N17)</f>
        <v>#REF!</v>
      </c>
      <c r="Q17" s="109"/>
      <c r="R17" s="14"/>
      <c r="S17" s="110"/>
      <c r="T17" s="34">
        <f>SUM(Q17:S17)</f>
        <v>0</v>
      </c>
    </row>
    <row r="18" spans="1:20" ht="15.75" x14ac:dyDescent="0.25">
      <c r="A18" s="39" t="s">
        <v>13</v>
      </c>
      <c r="B18" s="48"/>
      <c r="C18" s="32"/>
      <c r="D18" s="32"/>
      <c r="E18" s="35"/>
      <c r="G18" s="9"/>
      <c r="I18" s="108"/>
      <c r="J18" s="35">
        <f t="shared" ref="J18:J21" si="13">SUM(G18:I18)</f>
        <v>0</v>
      </c>
      <c r="L18" s="9"/>
      <c r="N18" s="108"/>
      <c r="O18" s="35">
        <f>SUM(L18:N18)</f>
        <v>0</v>
      </c>
      <c r="Q18" s="9"/>
      <c r="S18" s="108"/>
      <c r="T18" s="35">
        <f t="shared" ref="T18:T21" si="14">SUM(Q18:S18)</f>
        <v>0</v>
      </c>
    </row>
    <row r="19" spans="1:20" ht="15.75" x14ac:dyDescent="0.25">
      <c r="A19" s="40" t="s">
        <v>14</v>
      </c>
      <c r="B19" s="69">
        <v>0</v>
      </c>
      <c r="C19" s="70">
        <v>0</v>
      </c>
      <c r="D19" s="70" t="e">
        <f>#REF!</f>
        <v>#REF!</v>
      </c>
      <c r="E19" s="71" t="e">
        <f>D19</f>
        <v>#REF!</v>
      </c>
      <c r="G19" s="9"/>
      <c r="I19" s="108"/>
      <c r="J19" s="35">
        <f t="shared" si="13"/>
        <v>0</v>
      </c>
      <c r="L19" s="9"/>
      <c r="N19" s="108"/>
      <c r="O19" s="35">
        <f t="shared" ref="O19:O21" si="15">SUM(L19:N19)</f>
        <v>0</v>
      </c>
      <c r="Q19" s="9">
        <f>B19</f>
        <v>0</v>
      </c>
      <c r="R19">
        <f t="shared" ref="R19:S21" si="16">C19</f>
        <v>0</v>
      </c>
      <c r="S19" s="108" t="e">
        <f t="shared" si="16"/>
        <v>#REF!</v>
      </c>
      <c r="T19" s="35" t="e">
        <f>SUM(Q19:S19)</f>
        <v>#REF!</v>
      </c>
    </row>
    <row r="20" spans="1:20" ht="15.75" x14ac:dyDescent="0.25">
      <c r="A20" s="40" t="s">
        <v>38</v>
      </c>
      <c r="B20" s="69">
        <v>0</v>
      </c>
      <c r="C20" s="70">
        <v>0</v>
      </c>
      <c r="D20" s="32" t="e">
        <f>#REF!</f>
        <v>#REF!</v>
      </c>
      <c r="E20" s="35" t="e">
        <f>D20</f>
        <v>#REF!</v>
      </c>
      <c r="G20" s="9"/>
      <c r="I20" s="10"/>
      <c r="J20" s="35">
        <f t="shared" si="13"/>
        <v>0</v>
      </c>
      <c r="L20" s="9"/>
      <c r="N20" s="10"/>
      <c r="O20" s="35">
        <f t="shared" si="15"/>
        <v>0</v>
      </c>
      <c r="P20" s="15"/>
      <c r="Q20" s="9">
        <f t="shared" ref="Q20:Q21" si="17">B20</f>
        <v>0</v>
      </c>
      <c r="R20">
        <f t="shared" si="16"/>
        <v>0</v>
      </c>
      <c r="S20" s="10" t="e">
        <f t="shared" si="16"/>
        <v>#REF!</v>
      </c>
      <c r="T20" s="35" t="e">
        <f t="shared" si="14"/>
        <v>#REF!</v>
      </c>
    </row>
    <row r="21" spans="1:20" ht="15.75" x14ac:dyDescent="0.25">
      <c r="A21" s="40" t="s">
        <v>15</v>
      </c>
      <c r="B21" s="69">
        <v>0</v>
      </c>
      <c r="C21" s="70">
        <v>0</v>
      </c>
      <c r="D21" s="70" t="e">
        <f>#REF!</f>
        <v>#REF!</v>
      </c>
      <c r="E21" s="71" t="e">
        <f>D21</f>
        <v>#REF!</v>
      </c>
      <c r="G21" s="11"/>
      <c r="H21" s="106"/>
      <c r="I21" s="12"/>
      <c r="J21" s="36">
        <f t="shared" si="13"/>
        <v>0</v>
      </c>
      <c r="L21" s="11"/>
      <c r="M21" s="106"/>
      <c r="N21" s="12"/>
      <c r="O21" s="36">
        <f t="shared" si="15"/>
        <v>0</v>
      </c>
      <c r="Q21" s="11">
        <f t="shared" si="17"/>
        <v>0</v>
      </c>
      <c r="R21" s="106">
        <f t="shared" si="16"/>
        <v>0</v>
      </c>
      <c r="S21" s="12" t="e">
        <f t="shared" si="16"/>
        <v>#REF!</v>
      </c>
      <c r="T21" s="36" t="e">
        <f t="shared" si="14"/>
        <v>#REF!</v>
      </c>
    </row>
    <row r="22" spans="1:20" ht="23.25" x14ac:dyDescent="0.35">
      <c r="A22" s="23"/>
      <c r="B22" s="24"/>
      <c r="C22" s="24"/>
      <c r="D22" s="24"/>
      <c r="E22" s="24"/>
      <c r="J22" s="33"/>
      <c r="K22" s="15"/>
      <c r="O22" s="33"/>
      <c r="T22" s="33"/>
    </row>
    <row r="23" spans="1:20" ht="18.75" x14ac:dyDescent="0.3">
      <c r="A23" s="41" t="s">
        <v>16</v>
      </c>
      <c r="B23" s="79" t="e">
        <f>B24+B25</f>
        <v>#REF!</v>
      </c>
      <c r="C23" s="79" t="e">
        <f>C24+C25</f>
        <v>#REF!</v>
      </c>
      <c r="D23" s="79" t="e">
        <f>D24+D25</f>
        <v>#REF!</v>
      </c>
      <c r="E23" s="76" t="e">
        <f>E24+E25</f>
        <v>#REF!</v>
      </c>
      <c r="G23" s="116" t="e">
        <f>SUM(G24:G25)</f>
        <v>#REF!</v>
      </c>
      <c r="H23" s="116" t="e">
        <f t="shared" ref="H23:I23" si="18">SUM(H24:H25)</f>
        <v>#REF!</v>
      </c>
      <c r="I23" s="116" t="e">
        <f t="shared" si="18"/>
        <v>#REF!</v>
      </c>
      <c r="J23" s="116" t="e">
        <f>SUM(J24:J25)</f>
        <v>#REF!</v>
      </c>
      <c r="K23" s="15"/>
      <c r="L23" s="116"/>
      <c r="M23" s="116"/>
      <c r="N23" s="116"/>
      <c r="O23" s="116"/>
      <c r="Q23" s="116"/>
      <c r="R23" s="116"/>
      <c r="S23" s="116"/>
      <c r="T23" s="116"/>
    </row>
    <row r="24" spans="1:20" ht="15.75" x14ac:dyDescent="0.25">
      <c r="A24" s="77" t="s">
        <v>17</v>
      </c>
      <c r="B24" s="46" t="e">
        <f>#REF!</f>
        <v>#REF!</v>
      </c>
      <c r="C24" t="e">
        <f>#REF!</f>
        <v>#REF!</v>
      </c>
      <c r="D24" s="51" t="e">
        <f>#REF!</f>
        <v>#REF!</v>
      </c>
      <c r="E24" s="51" t="e">
        <f>SUM(B24:D24)</f>
        <v>#REF!</v>
      </c>
      <c r="F24" s="130" t="e">
        <f>E24/E23</f>
        <v>#REF!</v>
      </c>
      <c r="G24" s="109" t="e">
        <f>B24</f>
        <v>#REF!</v>
      </c>
      <c r="H24" s="14" t="e">
        <f t="shared" ref="H24:I25" si="19">C24</f>
        <v>#REF!</v>
      </c>
      <c r="I24" s="110" t="e">
        <f t="shared" si="19"/>
        <v>#REF!</v>
      </c>
      <c r="J24" s="34" t="e">
        <f>SUM(G24:I24)</f>
        <v>#REF!</v>
      </c>
      <c r="L24" s="109"/>
      <c r="M24" s="14"/>
      <c r="N24" s="110"/>
      <c r="O24" s="34"/>
      <c r="Q24" s="109"/>
      <c r="R24" s="14"/>
      <c r="S24" s="110"/>
      <c r="T24" s="34"/>
    </row>
    <row r="25" spans="1:20" ht="15.75" x14ac:dyDescent="0.25">
      <c r="A25" s="78" t="s">
        <v>37</v>
      </c>
      <c r="B25" s="49" t="e">
        <f>#REF!</f>
        <v>#REF!</v>
      </c>
      <c r="C25" s="50" t="e">
        <f>#REF!</f>
        <v>#REF!</v>
      </c>
      <c r="D25" s="64" t="e">
        <f>#REF!</f>
        <v>#REF!</v>
      </c>
      <c r="E25" s="64" t="e">
        <f t="shared" ref="E25" si="20">SUM(B25:D25)</f>
        <v>#REF!</v>
      </c>
      <c r="G25" s="113" t="e">
        <f>B25</f>
        <v>#REF!</v>
      </c>
      <c r="H25" s="114" t="e">
        <f t="shared" si="19"/>
        <v>#REF!</v>
      </c>
      <c r="I25" s="115" t="e">
        <f t="shared" si="19"/>
        <v>#REF!</v>
      </c>
      <c r="J25" s="36" t="e">
        <f t="shared" ref="J25" si="21">SUM(G25:I25)</f>
        <v>#REF!</v>
      </c>
      <c r="L25" s="113"/>
      <c r="M25" s="114"/>
      <c r="N25" s="115"/>
      <c r="O25" s="36"/>
      <c r="Q25" s="113"/>
      <c r="R25" s="114"/>
      <c r="S25" s="115"/>
      <c r="T25" s="36"/>
    </row>
    <row r="26" spans="1:20" x14ac:dyDescent="0.25">
      <c r="B26" s="15"/>
      <c r="C26" s="15"/>
      <c r="D26" s="15"/>
      <c r="E26" s="15"/>
    </row>
    <row r="27" spans="1:20" ht="18.75" x14ac:dyDescent="0.3">
      <c r="A27" s="27" t="s">
        <v>18</v>
      </c>
      <c r="B27" s="72">
        <f>B29+B31</f>
        <v>9</v>
      </c>
      <c r="C27" s="72">
        <f>C29+C31</f>
        <v>51</v>
      </c>
      <c r="D27" s="72" t="e">
        <f>D29+D31</f>
        <v>#REF!</v>
      </c>
      <c r="E27" s="73" t="e">
        <f>B27+C27+D27</f>
        <v>#REF!</v>
      </c>
      <c r="G27" s="116">
        <f>SUM(G28:G31)</f>
        <v>9</v>
      </c>
      <c r="H27" s="116">
        <f t="shared" ref="H27:J27" si="22">SUM(H28:H31)</f>
        <v>51</v>
      </c>
      <c r="I27" s="116">
        <f t="shared" si="22"/>
        <v>1253</v>
      </c>
      <c r="J27" s="116">
        <f t="shared" si="22"/>
        <v>1313</v>
      </c>
      <c r="L27" s="116">
        <f>SUM(L28:L31)</f>
        <v>0</v>
      </c>
      <c r="M27" s="116">
        <f t="shared" ref="M27" si="23">SUM(M28:M31)</f>
        <v>0</v>
      </c>
      <c r="N27" s="122" t="e">
        <f t="shared" ref="N27" si="24">SUM(N28:N31)</f>
        <v>#REF!</v>
      </c>
      <c r="O27" s="122" t="e">
        <f t="shared" ref="O27" si="25">SUM(O28:O31)</f>
        <v>#REF!</v>
      </c>
      <c r="Q27" s="116">
        <f>SUM(Q28:Q31)</f>
        <v>0</v>
      </c>
      <c r="R27" s="116">
        <f t="shared" ref="R27" si="26">SUM(R28:R31)</f>
        <v>0</v>
      </c>
      <c r="S27" s="116">
        <f t="shared" ref="S27" si="27">SUM(S28:S31)</f>
        <v>22</v>
      </c>
      <c r="T27" s="116">
        <f t="shared" ref="T27" si="28">SUM(T28:T31)</f>
        <v>22</v>
      </c>
    </row>
    <row r="28" spans="1:20" ht="15.75" x14ac:dyDescent="0.25">
      <c r="A28" s="29" t="s">
        <v>19</v>
      </c>
      <c r="B28" s="46">
        <v>0</v>
      </c>
      <c r="C28" s="47">
        <v>0</v>
      </c>
      <c r="D28" s="51">
        <v>0</v>
      </c>
      <c r="E28" s="34">
        <f t="shared" ref="E28:E31" si="29">SUM(B28:D28)</f>
        <v>0</v>
      </c>
      <c r="G28" s="109"/>
      <c r="H28" s="14"/>
      <c r="I28" s="14"/>
      <c r="J28" s="34">
        <f>SUM(G28:I28)</f>
        <v>0</v>
      </c>
      <c r="L28" s="109"/>
      <c r="M28" s="14"/>
      <c r="N28" s="14"/>
      <c r="O28" s="34">
        <f>SUM(L28:N28)</f>
        <v>0</v>
      </c>
      <c r="Q28" s="109"/>
      <c r="R28" s="14"/>
      <c r="S28" s="14"/>
      <c r="T28" s="34">
        <f>SUM(Q28:S28)</f>
        <v>0</v>
      </c>
    </row>
    <row r="29" spans="1:20" ht="15.75" x14ac:dyDescent="0.25">
      <c r="A29" s="30" t="s">
        <v>38</v>
      </c>
      <c r="B29" s="37">
        <v>0</v>
      </c>
      <c r="C29" s="32">
        <v>0</v>
      </c>
      <c r="D29" s="38" t="e">
        <f>#REF!</f>
        <v>#REF!</v>
      </c>
      <c r="E29" s="35" t="e">
        <f t="shared" si="29"/>
        <v>#REF!</v>
      </c>
      <c r="G29" s="9"/>
      <c r="I29" s="15">
        <v>1253</v>
      </c>
      <c r="J29" s="35">
        <f t="shared" ref="J29:J31" si="30">SUM(G29:I29)</f>
        <v>1253</v>
      </c>
      <c r="L29" s="9"/>
      <c r="N29" s="15"/>
      <c r="O29" s="35">
        <f t="shared" ref="O29:O30" si="31">SUM(L29:N29)</f>
        <v>0</v>
      </c>
      <c r="Q29" s="9"/>
      <c r="S29" s="15">
        <v>22</v>
      </c>
      <c r="T29" s="35">
        <f t="shared" ref="T29:T31" si="32">SUM(Q29:S29)</f>
        <v>22</v>
      </c>
    </row>
    <row r="30" spans="1:20" s="119" customFormat="1" ht="15.75" x14ac:dyDescent="0.25">
      <c r="A30" s="31" t="s">
        <v>15</v>
      </c>
      <c r="B30" s="117">
        <v>0</v>
      </c>
      <c r="C30" s="70">
        <v>0</v>
      </c>
      <c r="D30" s="118" t="e">
        <f>#REF!</f>
        <v>#REF!</v>
      </c>
      <c r="E30" s="71" t="e">
        <f t="shared" si="29"/>
        <v>#REF!</v>
      </c>
      <c r="G30" s="120"/>
      <c r="I30" s="121"/>
      <c r="J30" s="71">
        <f t="shared" si="30"/>
        <v>0</v>
      </c>
      <c r="L30" s="120"/>
      <c r="N30" s="121" t="e">
        <f>D30</f>
        <v>#REF!</v>
      </c>
      <c r="O30" s="71" t="e">
        <f t="shared" si="31"/>
        <v>#REF!</v>
      </c>
      <c r="Q30" s="120"/>
      <c r="S30" s="121"/>
      <c r="T30" s="71">
        <f t="shared" si="32"/>
        <v>0</v>
      </c>
    </row>
    <row r="31" spans="1:20" ht="15.75" x14ac:dyDescent="0.25">
      <c r="A31" s="42" t="s">
        <v>20</v>
      </c>
      <c r="B31" s="49">
        <v>9</v>
      </c>
      <c r="C31" s="50">
        <v>51</v>
      </c>
      <c r="D31" s="64">
        <v>0</v>
      </c>
      <c r="E31" s="36">
        <f t="shared" si="29"/>
        <v>60</v>
      </c>
      <c r="G31" s="113">
        <f>B31</f>
        <v>9</v>
      </c>
      <c r="H31" s="114">
        <f t="shared" ref="H31:I31" si="33">C31</f>
        <v>51</v>
      </c>
      <c r="I31" s="114">
        <f t="shared" si="33"/>
        <v>0</v>
      </c>
      <c r="J31" s="36">
        <f t="shared" si="30"/>
        <v>60</v>
      </c>
      <c r="L31" s="113"/>
      <c r="M31" s="114"/>
      <c r="N31" s="114"/>
      <c r="O31" s="36"/>
      <c r="Q31" s="113"/>
      <c r="R31" s="114"/>
      <c r="S31" s="114"/>
      <c r="T31" s="36">
        <f t="shared" si="32"/>
        <v>0</v>
      </c>
    </row>
    <row r="32" spans="1:20" ht="23.25" x14ac:dyDescent="0.35">
      <c r="A32" s="26"/>
      <c r="B32" s="25"/>
      <c r="C32" s="25"/>
      <c r="D32" s="25"/>
      <c r="E32" s="25"/>
    </row>
    <row r="33" spans="1:20" ht="18.75" x14ac:dyDescent="0.3">
      <c r="A33" s="7" t="s">
        <v>21</v>
      </c>
      <c r="B33" s="74">
        <f>B34</f>
        <v>18</v>
      </c>
      <c r="C33" s="74">
        <f>C34</f>
        <v>0</v>
      </c>
      <c r="D33" s="74" t="e">
        <f>D34</f>
        <v>#REF!</v>
      </c>
      <c r="E33" s="75" t="e">
        <f>E34</f>
        <v>#REF!</v>
      </c>
      <c r="G33" s="74">
        <f>G34</f>
        <v>18</v>
      </c>
      <c r="H33" s="74">
        <f>H34</f>
        <v>0</v>
      </c>
      <c r="I33" s="74" t="e">
        <f>I34</f>
        <v>#REF!</v>
      </c>
      <c r="J33" s="75" t="e">
        <f>J34</f>
        <v>#REF!</v>
      </c>
      <c r="K33" s="119" t="s">
        <v>63</v>
      </c>
      <c r="N33" s="15">
        <f>J27+T27</f>
        <v>1335</v>
      </c>
    </row>
    <row r="34" spans="1:20" ht="15.75" x14ac:dyDescent="0.25">
      <c r="A34" s="43" t="s">
        <v>22</v>
      </c>
      <c r="B34" s="52">
        <v>18</v>
      </c>
      <c r="C34" s="53">
        <v>0</v>
      </c>
      <c r="D34" s="53" t="e">
        <f>#REF!</f>
        <v>#REF!</v>
      </c>
      <c r="E34" s="54" t="e">
        <f>SUM(B34:D34)</f>
        <v>#REF!</v>
      </c>
      <c r="G34" s="52">
        <f>B34</f>
        <v>18</v>
      </c>
      <c r="H34" s="53">
        <v>0</v>
      </c>
      <c r="I34" s="53" t="e">
        <f>D34</f>
        <v>#REF!</v>
      </c>
      <c r="J34" s="54" t="e">
        <f>SUM(G34:I34)</f>
        <v>#REF!</v>
      </c>
      <c r="K34" t="s">
        <v>64</v>
      </c>
    </row>
    <row r="35" spans="1:20" ht="23.25" x14ac:dyDescent="0.35">
      <c r="A35" s="6"/>
      <c r="B35" s="26"/>
      <c r="C35" s="26"/>
      <c r="D35" s="26"/>
      <c r="E35" s="26"/>
    </row>
    <row r="36" spans="1:20" ht="18.75" x14ac:dyDescent="0.3">
      <c r="A36" s="44" t="s">
        <v>23</v>
      </c>
      <c r="B36" s="80" t="e">
        <f>SUM(B37:B41)</f>
        <v>#REF!</v>
      </c>
      <c r="C36" s="81" t="e">
        <f>SUM(C37:C41)</f>
        <v>#REF!</v>
      </c>
      <c r="D36" s="81" t="e">
        <f>SUM(D37:D41)</f>
        <v>#REF!</v>
      </c>
      <c r="E36" s="81" t="e">
        <f>SUM(E37:E41)</f>
        <v>#REF!</v>
      </c>
      <c r="G36" s="80" t="e">
        <f>SUM(G37:G41)</f>
        <v>#REF!</v>
      </c>
      <c r="H36" s="81" t="e">
        <f>SUM(H37:H41)</f>
        <v>#REF!</v>
      </c>
      <c r="I36" s="81" t="e">
        <f>SUM(I37:I41)</f>
        <v>#REF!</v>
      </c>
      <c r="J36" s="81" t="e">
        <f>SUM(J37:J41)</f>
        <v>#REF!</v>
      </c>
      <c r="N36" s="15" t="e">
        <f>J36+T36</f>
        <v>#REF!</v>
      </c>
      <c r="Q36" s="123" t="e">
        <f>SUM(Q37:Q41)</f>
        <v>#REF!</v>
      </c>
      <c r="R36" s="124">
        <f t="shared" ref="R36:T36" si="34">SUM(R37:R41)</f>
        <v>0</v>
      </c>
      <c r="S36" s="124">
        <f t="shared" si="34"/>
        <v>0</v>
      </c>
      <c r="T36" s="125" t="e">
        <f t="shared" si="34"/>
        <v>#REF!</v>
      </c>
    </row>
    <row r="37" spans="1:20" ht="15.75" x14ac:dyDescent="0.25">
      <c r="A37" s="29" t="s">
        <v>24</v>
      </c>
      <c r="B37" s="47">
        <v>252</v>
      </c>
      <c r="C37" s="47">
        <v>101</v>
      </c>
      <c r="D37" s="47">
        <v>2027</v>
      </c>
      <c r="E37" s="34">
        <f t="shared" ref="E37:E41" si="35">SUM(B37:D37)</f>
        <v>2380</v>
      </c>
      <c r="G37" s="47">
        <f>B37</f>
        <v>252</v>
      </c>
      <c r="H37" s="47">
        <f t="shared" ref="H37:I37" si="36">C37</f>
        <v>101</v>
      </c>
      <c r="I37" s="47">
        <f t="shared" si="36"/>
        <v>2027</v>
      </c>
      <c r="J37" s="34">
        <f t="shared" ref="J37:J41" si="37">SUM(G37:I37)</f>
        <v>2380</v>
      </c>
      <c r="Q37" s="46"/>
      <c r="R37" s="47"/>
      <c r="S37" s="47"/>
      <c r="T37" s="34">
        <f t="shared" ref="T37:T41" si="38">SUM(Q37:S37)</f>
        <v>0</v>
      </c>
    </row>
    <row r="38" spans="1:20" ht="15.75" x14ac:dyDescent="0.25">
      <c r="A38" s="30" t="s">
        <v>25</v>
      </c>
      <c r="B38" s="32" t="e">
        <f>#REF!</f>
        <v>#REF!</v>
      </c>
      <c r="C38" s="32" t="e">
        <f>#REF!</f>
        <v>#REF!</v>
      </c>
      <c r="D38" s="32" t="e">
        <f>#REF!</f>
        <v>#REF!</v>
      </c>
      <c r="E38" s="35" t="e">
        <f t="shared" si="35"/>
        <v>#REF!</v>
      </c>
      <c r="G38" s="32" t="e">
        <f>B38</f>
        <v>#REF!</v>
      </c>
      <c r="H38" s="32" t="e">
        <f t="shared" ref="H38" si="39">C38</f>
        <v>#REF!</v>
      </c>
      <c r="I38" s="32" t="e">
        <f t="shared" ref="I38" si="40">D38</f>
        <v>#REF!</v>
      </c>
      <c r="J38" s="35" t="e">
        <f t="shared" si="37"/>
        <v>#REF!</v>
      </c>
      <c r="Q38" s="48"/>
      <c r="R38" s="32"/>
      <c r="S38" s="32"/>
      <c r="T38" s="35">
        <f t="shared" si="38"/>
        <v>0</v>
      </c>
    </row>
    <row r="39" spans="1:20" ht="15.75" x14ac:dyDescent="0.25">
      <c r="A39" s="30" t="s">
        <v>26</v>
      </c>
      <c r="B39" s="32" t="e">
        <f>#REF!</f>
        <v>#REF!</v>
      </c>
      <c r="C39" s="32">
        <v>0</v>
      </c>
      <c r="D39" s="32">
        <v>0</v>
      </c>
      <c r="E39" s="35" t="e">
        <f t="shared" si="35"/>
        <v>#REF!</v>
      </c>
      <c r="G39" s="32" t="e">
        <f>#REF!</f>
        <v>#REF!</v>
      </c>
      <c r="H39" s="32">
        <v>0</v>
      </c>
      <c r="I39" s="32">
        <v>0</v>
      </c>
      <c r="J39" s="35" t="e">
        <f t="shared" si="37"/>
        <v>#REF!</v>
      </c>
      <c r="Q39" s="48" t="e">
        <f>B39</f>
        <v>#REF!</v>
      </c>
      <c r="R39" s="32"/>
      <c r="S39" s="32"/>
      <c r="T39" s="35" t="e">
        <f t="shared" si="38"/>
        <v>#REF!</v>
      </c>
    </row>
    <row r="40" spans="1:20" ht="15.75" x14ac:dyDescent="0.25">
      <c r="A40" s="30" t="s">
        <v>27</v>
      </c>
      <c r="B40" s="32">
        <v>0</v>
      </c>
      <c r="C40" s="32">
        <v>0</v>
      </c>
      <c r="D40" s="32">
        <v>0</v>
      </c>
      <c r="E40" s="35">
        <f t="shared" si="35"/>
        <v>0</v>
      </c>
      <c r="G40" s="32">
        <v>0</v>
      </c>
      <c r="H40" s="32">
        <v>0</v>
      </c>
      <c r="I40" s="32">
        <v>0</v>
      </c>
      <c r="J40" s="35">
        <f t="shared" si="37"/>
        <v>0</v>
      </c>
      <c r="Q40" s="48"/>
      <c r="R40" s="32"/>
      <c r="S40" s="32"/>
      <c r="T40" s="35">
        <f t="shared" si="38"/>
        <v>0</v>
      </c>
    </row>
    <row r="41" spans="1:20" ht="31.5" x14ac:dyDescent="0.25">
      <c r="A41" s="42" t="s">
        <v>58</v>
      </c>
      <c r="B41" s="50" t="e">
        <f>#REF!</f>
        <v>#REF!</v>
      </c>
      <c r="C41" s="50">
        <v>0</v>
      </c>
      <c r="D41" s="50">
        <v>0</v>
      </c>
      <c r="E41" s="36" t="e">
        <f t="shared" si="35"/>
        <v>#REF!</v>
      </c>
      <c r="G41" s="50" t="e">
        <f>B41</f>
        <v>#REF!</v>
      </c>
      <c r="H41" s="50">
        <v>0</v>
      </c>
      <c r="I41" s="50">
        <v>0</v>
      </c>
      <c r="J41" s="36" t="e">
        <f t="shared" si="37"/>
        <v>#REF!</v>
      </c>
      <c r="Q41" s="49"/>
      <c r="R41" s="50"/>
      <c r="S41" s="50"/>
      <c r="T41" s="36">
        <f t="shared" si="38"/>
        <v>0</v>
      </c>
    </row>
    <row r="42" spans="1:20" x14ac:dyDescent="0.25">
      <c r="B42" s="15"/>
      <c r="C42" s="15"/>
      <c r="D42" s="15"/>
    </row>
    <row r="43" spans="1:20" x14ac:dyDescent="0.25">
      <c r="B43" s="15"/>
      <c r="C43" s="15"/>
      <c r="D43" s="15"/>
    </row>
    <row r="44" spans="1:20" ht="30" x14ac:dyDescent="0.25">
      <c r="B44" s="126" t="s">
        <v>56</v>
      </c>
      <c r="C44" s="127" t="s">
        <v>55</v>
      </c>
      <c r="D44" s="128" t="s">
        <v>54</v>
      </c>
      <c r="E44" s="129" t="s">
        <v>0</v>
      </c>
      <c r="G44" s="15"/>
      <c r="H44">
        <f>3700+9150+9000+1800</f>
        <v>23650</v>
      </c>
      <c r="J44" s="181"/>
      <c r="K44" s="181"/>
    </row>
    <row r="45" spans="1:20" ht="15.75" x14ac:dyDescent="0.25">
      <c r="A45" s="29" t="s">
        <v>65</v>
      </c>
      <c r="B45" s="109" t="e">
        <f>G27+G23+G16+G5+G33+G36</f>
        <v>#REF!</v>
      </c>
      <c r="C45" s="109" t="e">
        <f>H27+H23+H16+H5+H33+H36</f>
        <v>#REF!</v>
      </c>
      <c r="D45" s="109" t="e">
        <f>I27+I23+I16+I5+I33+I36</f>
        <v>#REF!</v>
      </c>
      <c r="E45" s="109" t="e">
        <f>SUM(B45:D45)</f>
        <v>#REF!</v>
      </c>
      <c r="F45" s="131" t="e">
        <f>E45/$E$48</f>
        <v>#REF!</v>
      </c>
      <c r="J45" s="130"/>
    </row>
    <row r="46" spans="1:20" ht="15.75" x14ac:dyDescent="0.25">
      <c r="A46" s="30" t="s">
        <v>66</v>
      </c>
      <c r="B46" s="107" t="e">
        <f>L5+L16+L23+L27</f>
        <v>#REF!</v>
      </c>
      <c r="C46" s="107" t="e">
        <f t="shared" ref="C46" si="41">M5+M16+M23+M27</f>
        <v>#REF!</v>
      </c>
      <c r="D46" s="107" t="e">
        <f>N5+N16+N23</f>
        <v>#REF!</v>
      </c>
      <c r="E46" s="107" t="e">
        <f t="shared" ref="E46:E47" si="42">SUM(B46:D46)</f>
        <v>#REF!</v>
      </c>
      <c r="F46" s="132" t="e">
        <f t="shared" ref="F46:F47" si="43">E46/$E$48</f>
        <v>#REF!</v>
      </c>
      <c r="G46" s="15"/>
    </row>
    <row r="47" spans="1:20" ht="15.75" x14ac:dyDescent="0.25">
      <c r="A47" s="42" t="s">
        <v>67</v>
      </c>
      <c r="B47" s="113" t="e">
        <f>Q5+Q16+Q23+Q27+Q36</f>
        <v>#REF!</v>
      </c>
      <c r="C47" s="113" t="e">
        <f>R5+R16+R23+R27+R36</f>
        <v>#REF!</v>
      </c>
      <c r="D47" s="113" t="e">
        <f>S5+S16+S23+S27+S36</f>
        <v>#REF!</v>
      </c>
      <c r="E47" s="107" t="e">
        <f t="shared" si="42"/>
        <v>#REF!</v>
      </c>
      <c r="F47" s="133" t="e">
        <f t="shared" si="43"/>
        <v>#REF!</v>
      </c>
    </row>
    <row r="48" spans="1:20" x14ac:dyDescent="0.25">
      <c r="B48" s="15" t="e">
        <f>SUM(B45:B47)</f>
        <v>#REF!</v>
      </c>
      <c r="C48" s="15" t="e">
        <f t="shared" ref="C48:D48" si="44">SUM(C45:C47)</f>
        <v>#REF!</v>
      </c>
      <c r="D48" s="15" t="e">
        <f t="shared" si="44"/>
        <v>#REF!</v>
      </c>
      <c r="E48" s="134" t="e">
        <f>E45+E46+E47</f>
        <v>#REF!</v>
      </c>
      <c r="F48" s="119" t="s">
        <v>68</v>
      </c>
      <c r="J48" s="18"/>
    </row>
    <row r="49" spans="1:10" ht="15.75" x14ac:dyDescent="0.25">
      <c r="A49" s="20" t="s">
        <v>39</v>
      </c>
      <c r="B49" s="15"/>
      <c r="C49" s="13"/>
      <c r="D49" s="15"/>
    </row>
    <row r="50" spans="1:10" ht="60" x14ac:dyDescent="0.25">
      <c r="A50" s="28"/>
      <c r="B50" s="16" t="s">
        <v>40</v>
      </c>
      <c r="C50" s="19" t="s">
        <v>41</v>
      </c>
      <c r="D50" s="22" t="s">
        <v>42</v>
      </c>
      <c r="E50" s="16" t="s">
        <v>43</v>
      </c>
      <c r="F50" s="45" t="s">
        <v>44</v>
      </c>
      <c r="G50" s="19" t="s">
        <v>49</v>
      </c>
      <c r="H50" s="19" t="s">
        <v>50</v>
      </c>
    </row>
    <row r="51" spans="1:10" ht="15.75" x14ac:dyDescent="0.25">
      <c r="A51" s="85" t="s">
        <v>57</v>
      </c>
      <c r="B51" s="90" t="e">
        <f>B36+B33+B27+B23+B16+B5</f>
        <v>#REF!</v>
      </c>
      <c r="C51" s="91" t="e">
        <f>C36+C33+C27+C23+C16+C5</f>
        <v>#REF!</v>
      </c>
      <c r="D51" s="91" t="e">
        <f>D36+D33+D27+D23+D16+D5</f>
        <v>#REF!</v>
      </c>
      <c r="E51" s="92" t="e">
        <f>SUM(B51:D51)</f>
        <v>#REF!</v>
      </c>
      <c r="F51" s="91" t="e">
        <f>E51*60000/10^6</f>
        <v>#REF!</v>
      </c>
      <c r="G51" s="90" t="e">
        <f>F51/$B$61*100</f>
        <v>#REF!</v>
      </c>
      <c r="H51" s="93" t="e">
        <f>F51/$B$62*100</f>
        <v>#REF!</v>
      </c>
    </row>
    <row r="52" spans="1:10" ht="15.75" x14ac:dyDescent="0.25">
      <c r="A52" s="86" t="s">
        <v>14</v>
      </c>
      <c r="B52" s="94" t="e">
        <f>B36+B33+B27+B23+B16+B5-B20+B19</f>
        <v>#REF!</v>
      </c>
      <c r="C52" s="94" t="e">
        <f>C36+C33+C27+C23+C16+C5-C20+C19</f>
        <v>#REF!</v>
      </c>
      <c r="D52" s="94" t="e">
        <f>D36+D33+D27+D23+D16+D5-D20+D19</f>
        <v>#REF!</v>
      </c>
      <c r="E52" s="95" t="e">
        <f>SUM(B52:D52)</f>
        <v>#REF!</v>
      </c>
      <c r="F52" s="96" t="e">
        <f>E52*60000/10^6</f>
        <v>#REF!</v>
      </c>
      <c r="G52" s="94" t="e">
        <f>F52/$B$61*100</f>
        <v>#REF!</v>
      </c>
      <c r="H52" s="97" t="e">
        <f>F52/$B$62*100</f>
        <v>#REF!</v>
      </c>
      <c r="J52">
        <f>35000/65000000</f>
        <v>5.3846153846153844E-4</v>
      </c>
    </row>
    <row r="53" spans="1:10" ht="15.75" x14ac:dyDescent="0.25">
      <c r="A53" s="87" t="s">
        <v>15</v>
      </c>
      <c r="B53" s="98" t="e">
        <f>B36+B33+B27+B23+B16+B5-B29-B20+B21+B30</f>
        <v>#REF!</v>
      </c>
      <c r="C53" s="98" t="e">
        <f>C36+C33+C27+C23+C16+C5-C29-C20+C21+C30</f>
        <v>#REF!</v>
      </c>
      <c r="D53" s="98" t="e">
        <f>D36+D33+D27+D23+D16+D5-D29-D20+D21+D30</f>
        <v>#REF!</v>
      </c>
      <c r="E53" s="98" t="e">
        <f>E36+E33+E27+E23+E16+E5-E29-E20+E21+E30</f>
        <v>#REF!</v>
      </c>
      <c r="F53" s="99" t="e">
        <f>E53*60000/10^6</f>
        <v>#REF!</v>
      </c>
      <c r="G53" s="98" t="e">
        <f>F53/$B$61*100</f>
        <v>#REF!</v>
      </c>
      <c r="H53" s="100" t="e">
        <f>F53/$B$62*100</f>
        <v>#REF!</v>
      </c>
      <c r="J53">
        <f>J52*34000</f>
        <v>18.307692307692307</v>
      </c>
    </row>
    <row r="55" spans="1:10" ht="30.75" thickBot="1" x14ac:dyDescent="0.3">
      <c r="A55" s="20" t="s">
        <v>51</v>
      </c>
      <c r="B55" s="19" t="s">
        <v>53</v>
      </c>
      <c r="C55" s="19" t="s">
        <v>52</v>
      </c>
      <c r="D55" s="22" t="s">
        <v>33</v>
      </c>
    </row>
    <row r="56" spans="1:10" ht="16.5" thickBot="1" x14ac:dyDescent="0.3">
      <c r="A56" s="89" t="s">
        <v>57</v>
      </c>
      <c r="B56" s="101" t="e">
        <f>B51/18</f>
        <v>#REF!</v>
      </c>
      <c r="C56" s="101" t="e">
        <f>C51/101</f>
        <v>#REF!</v>
      </c>
      <c r="D56" s="102" t="e">
        <f>D51/1254</f>
        <v>#REF!</v>
      </c>
    </row>
    <row r="57" spans="1:10" ht="15.75" x14ac:dyDescent="0.25">
      <c r="A57" s="88" t="s">
        <v>14</v>
      </c>
      <c r="B57" s="103"/>
      <c r="C57" s="103" t="e">
        <f>C52/101</f>
        <v>#REF!</v>
      </c>
      <c r="D57" s="103" t="e">
        <f>D52/1254</f>
        <v>#REF!</v>
      </c>
    </row>
    <row r="58" spans="1:10" ht="15.75" x14ac:dyDescent="0.25">
      <c r="A58" s="21" t="s">
        <v>15</v>
      </c>
      <c r="B58" s="104" t="e">
        <f>B53/18</f>
        <v>#REF!</v>
      </c>
      <c r="C58" s="104" t="e">
        <f>C53/101</f>
        <v>#REF!</v>
      </c>
      <c r="D58" s="104" t="e">
        <f>D53/1254</f>
        <v>#REF!</v>
      </c>
    </row>
    <row r="60" spans="1:10" ht="15.75" x14ac:dyDescent="0.25">
      <c r="A60" s="20" t="s">
        <v>45</v>
      </c>
      <c r="B60" t="s">
        <v>47</v>
      </c>
      <c r="C60" t="s">
        <v>48</v>
      </c>
      <c r="E60" s="17"/>
    </row>
    <row r="61" spans="1:10" ht="15.75" x14ac:dyDescent="0.25">
      <c r="A61" s="21" t="s">
        <v>46</v>
      </c>
      <c r="B61" s="1">
        <v>175000</v>
      </c>
      <c r="C61" s="1" t="s">
        <v>30</v>
      </c>
    </row>
    <row r="62" spans="1:10" x14ac:dyDescent="0.25">
      <c r="A62" s="1"/>
      <c r="B62" s="1">
        <v>64600</v>
      </c>
      <c r="C62" s="1" t="s">
        <v>30</v>
      </c>
    </row>
  </sheetData>
  <mergeCells count="4">
    <mergeCell ref="B3:E3"/>
    <mergeCell ref="G3:J3"/>
    <mergeCell ref="L3:O3"/>
    <mergeCell ref="Q3:T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119F6-278E-4E45-81A4-6B093A36D35A}">
  <dimension ref="A1:D18"/>
  <sheetViews>
    <sheetView topLeftCell="A9" workbookViewId="0">
      <selection activeCell="C12" sqref="C12"/>
    </sheetView>
  </sheetViews>
  <sheetFormatPr baseColWidth="10" defaultRowHeight="15" x14ac:dyDescent="0.25"/>
  <cols>
    <col min="1" max="1" width="28" customWidth="1"/>
    <col min="2" max="2" width="17.140625" customWidth="1"/>
    <col min="3" max="3" width="116.42578125" customWidth="1"/>
    <col min="4" max="4" width="22.85546875" customWidth="1"/>
  </cols>
  <sheetData>
    <row r="1" spans="1:4" x14ac:dyDescent="0.25">
      <c r="A1" t="s">
        <v>97</v>
      </c>
    </row>
    <row r="3" spans="1:4" x14ac:dyDescent="0.25">
      <c r="A3" s="166" t="s">
        <v>99</v>
      </c>
      <c r="B3" s="166" t="s">
        <v>102</v>
      </c>
      <c r="C3" s="166" t="s">
        <v>100</v>
      </c>
      <c r="D3" s="166" t="s">
        <v>124</v>
      </c>
    </row>
    <row r="4" spans="1:4" ht="60" x14ac:dyDescent="0.25">
      <c r="A4" s="164" t="s">
        <v>98</v>
      </c>
      <c r="B4" s="165" t="s">
        <v>103</v>
      </c>
      <c r="C4" s="165" t="s">
        <v>101</v>
      </c>
    </row>
    <row r="5" spans="1:4" ht="90" x14ac:dyDescent="0.25">
      <c r="A5" s="164" t="s">
        <v>98</v>
      </c>
      <c r="B5" s="165" t="s">
        <v>136</v>
      </c>
      <c r="C5" s="182" t="s">
        <v>137</v>
      </c>
      <c r="D5" t="s">
        <v>123</v>
      </c>
    </row>
    <row r="6" spans="1:4" ht="30" x14ac:dyDescent="0.25">
      <c r="A6" s="164" t="s">
        <v>104</v>
      </c>
      <c r="B6" s="164"/>
      <c r="C6" s="165" t="s">
        <v>105</v>
      </c>
      <c r="D6" t="s">
        <v>123</v>
      </c>
    </row>
    <row r="7" spans="1:4" ht="278.25" customHeight="1" x14ac:dyDescent="0.25">
      <c r="A7" s="164" t="s">
        <v>106</v>
      </c>
      <c r="B7" s="165" t="s">
        <v>108</v>
      </c>
      <c r="C7" s="165" t="s">
        <v>107</v>
      </c>
    </row>
    <row r="8" spans="1:4" ht="165" x14ac:dyDescent="0.25">
      <c r="A8" s="164" t="s">
        <v>109</v>
      </c>
      <c r="B8" s="165" t="s">
        <v>110</v>
      </c>
      <c r="C8" s="165" t="s">
        <v>146</v>
      </c>
    </row>
    <row r="9" spans="1:4" ht="105" x14ac:dyDescent="0.25">
      <c r="A9" s="164" t="s">
        <v>111</v>
      </c>
      <c r="B9" s="165" t="s">
        <v>112</v>
      </c>
      <c r="C9" s="13" t="s">
        <v>113</v>
      </c>
    </row>
    <row r="10" spans="1:4" ht="45" x14ac:dyDescent="0.25">
      <c r="A10" s="164" t="s">
        <v>114</v>
      </c>
      <c r="C10" s="165" t="s">
        <v>115</v>
      </c>
      <c r="D10" t="s">
        <v>125</v>
      </c>
    </row>
    <row r="11" spans="1:4" ht="30" x14ac:dyDescent="0.25">
      <c r="A11" s="164" t="s">
        <v>116</v>
      </c>
      <c r="B11" s="165" t="s">
        <v>117</v>
      </c>
      <c r="C11" s="165" t="s">
        <v>129</v>
      </c>
      <c r="D11" t="s">
        <v>123</v>
      </c>
    </row>
    <row r="12" spans="1:4" ht="360" x14ac:dyDescent="0.25">
      <c r="A12" s="164" t="s">
        <v>118</v>
      </c>
      <c r="B12" s="165" t="s">
        <v>119</v>
      </c>
      <c r="C12" s="13" t="s">
        <v>120</v>
      </c>
      <c r="D12" t="s">
        <v>123</v>
      </c>
    </row>
    <row r="13" spans="1:4" ht="120" x14ac:dyDescent="0.25">
      <c r="A13" s="164" t="s">
        <v>121</v>
      </c>
      <c r="B13" s="165" t="s">
        <v>122</v>
      </c>
      <c r="C13" s="165" t="s">
        <v>144</v>
      </c>
      <c r="D13" s="13" t="s">
        <v>126</v>
      </c>
    </row>
    <row r="14" spans="1:4" ht="75" x14ac:dyDescent="0.25">
      <c r="A14" s="164" t="s">
        <v>31</v>
      </c>
      <c r="B14" s="165" t="s">
        <v>127</v>
      </c>
      <c r="C14" s="13" t="s">
        <v>128</v>
      </c>
    </row>
    <row r="15" spans="1:4" ht="105" x14ac:dyDescent="0.25">
      <c r="A15" s="164" t="s">
        <v>130</v>
      </c>
      <c r="B15" s="165" t="s">
        <v>131</v>
      </c>
      <c r="C15" s="13" t="s">
        <v>132</v>
      </c>
    </row>
    <row r="16" spans="1:4" ht="45" x14ac:dyDescent="0.25">
      <c r="A16" s="164" t="s">
        <v>130</v>
      </c>
      <c r="B16" s="165" t="s">
        <v>133</v>
      </c>
      <c r="C16" s="13" t="s">
        <v>145</v>
      </c>
    </row>
    <row r="17" spans="1:3" ht="120" x14ac:dyDescent="0.25">
      <c r="A17" s="165" t="s">
        <v>139</v>
      </c>
      <c r="B17" s="165" t="s">
        <v>140</v>
      </c>
      <c r="C17" s="165" t="s">
        <v>141</v>
      </c>
    </row>
    <row r="18" spans="1:3" ht="30" x14ac:dyDescent="0.25">
      <c r="A18" s="164" t="s">
        <v>142</v>
      </c>
      <c r="B18" s="165" t="s">
        <v>143</v>
      </c>
      <c r="C18" s="13" t="s">
        <v>141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C5F8B-D20A-4791-BDB4-1AE26ADEF133}">
  <dimension ref="A1:E30"/>
  <sheetViews>
    <sheetView topLeftCell="A6" workbookViewId="0">
      <selection activeCell="D18" sqref="D18"/>
    </sheetView>
  </sheetViews>
  <sheetFormatPr baseColWidth="10" defaultRowHeight="15" x14ac:dyDescent="0.25"/>
  <cols>
    <col min="1" max="1" width="74.7109375" customWidth="1"/>
    <col min="2" max="2" width="21.85546875" customWidth="1"/>
    <col min="3" max="3" width="33.85546875" customWidth="1"/>
    <col min="4" max="4" width="30.5703125" customWidth="1"/>
    <col min="5" max="5" width="53.42578125" customWidth="1"/>
  </cols>
  <sheetData>
    <row r="1" spans="1:5" ht="15.75" x14ac:dyDescent="0.25">
      <c r="A1" s="160" t="s">
        <v>96</v>
      </c>
      <c r="B1" s="160"/>
      <c r="C1" s="160"/>
      <c r="D1" s="160"/>
    </row>
    <row r="3" spans="1:5" ht="18.75" x14ac:dyDescent="0.3">
      <c r="A3" s="159" t="s">
        <v>95</v>
      </c>
    </row>
    <row r="4" spans="1:5" ht="18.75" x14ac:dyDescent="0.3">
      <c r="A4" s="159"/>
    </row>
    <row r="5" spans="1:5" ht="18.75" x14ac:dyDescent="0.3">
      <c r="A5" s="159"/>
      <c r="C5" s="259" t="s">
        <v>135</v>
      </c>
      <c r="D5" s="260"/>
      <c r="E5" s="180" t="s">
        <v>148</v>
      </c>
    </row>
    <row r="6" spans="1:5" ht="86.25" customHeight="1" x14ac:dyDescent="0.25">
      <c r="A6" s="143" t="s">
        <v>134</v>
      </c>
      <c r="B6" s="144" t="s">
        <v>94</v>
      </c>
      <c r="C6" s="145" t="s">
        <v>76</v>
      </c>
      <c r="D6" s="146" t="s">
        <v>69</v>
      </c>
      <c r="E6" s="145" t="s">
        <v>76</v>
      </c>
    </row>
    <row r="7" spans="1:5" x14ac:dyDescent="0.25">
      <c r="A7" s="147" t="s">
        <v>70</v>
      </c>
      <c r="B7" s="138">
        <v>7.9671196897719847</v>
      </c>
      <c r="C7" s="167">
        <v>0.3</v>
      </c>
      <c r="D7" s="168">
        <v>5</v>
      </c>
      <c r="E7" s="167" t="s">
        <v>147</v>
      </c>
    </row>
    <row r="8" spans="1:5" x14ac:dyDescent="0.25">
      <c r="A8" s="153" t="s">
        <v>77</v>
      </c>
      <c r="B8" s="154">
        <v>0.57882193859649123</v>
      </c>
      <c r="C8" s="161">
        <v>0.05</v>
      </c>
      <c r="D8" s="169">
        <v>0.5</v>
      </c>
      <c r="E8" s="161"/>
    </row>
    <row r="9" spans="1:5" x14ac:dyDescent="0.25">
      <c r="A9" s="155" t="s">
        <v>138</v>
      </c>
      <c r="B9" s="156">
        <v>0.3944178628389155</v>
      </c>
      <c r="C9" s="163">
        <v>0</v>
      </c>
      <c r="D9" s="170">
        <v>0.5</v>
      </c>
      <c r="E9" s="163"/>
    </row>
    <row r="10" spans="1:5" x14ac:dyDescent="0.25">
      <c r="A10" s="155" t="s">
        <v>78</v>
      </c>
      <c r="B10" s="156">
        <v>2.2894224281646824</v>
      </c>
      <c r="C10" s="163">
        <v>0.05</v>
      </c>
      <c r="D10" s="170">
        <v>1</v>
      </c>
      <c r="E10" s="163"/>
    </row>
    <row r="11" spans="1:5" x14ac:dyDescent="0.25">
      <c r="A11" s="155" t="s">
        <v>79</v>
      </c>
      <c r="B11" s="156">
        <v>2.3421650186071239</v>
      </c>
      <c r="C11" s="163">
        <v>0.05</v>
      </c>
      <c r="D11" s="170">
        <v>1</v>
      </c>
      <c r="E11" s="163">
        <v>1</v>
      </c>
    </row>
    <row r="12" spans="1:5" x14ac:dyDescent="0.25">
      <c r="A12" s="155" t="s">
        <v>80</v>
      </c>
      <c r="B12" s="156">
        <v>0.38118487466772993</v>
      </c>
      <c r="C12" s="163">
        <v>0</v>
      </c>
      <c r="D12" s="170">
        <v>0.5</v>
      </c>
      <c r="E12" s="163"/>
    </row>
    <row r="13" spans="1:5" x14ac:dyDescent="0.25">
      <c r="A13" s="155" t="s">
        <v>81</v>
      </c>
      <c r="B13" s="156">
        <v>2.6315789473684209E-2</v>
      </c>
      <c r="C13" s="163">
        <v>0</v>
      </c>
      <c r="D13" s="170">
        <v>0</v>
      </c>
      <c r="E13" s="163"/>
    </row>
    <row r="14" spans="1:5" x14ac:dyDescent="0.25">
      <c r="A14" s="155" t="s">
        <v>82</v>
      </c>
      <c r="B14" s="156" t="s">
        <v>8</v>
      </c>
      <c r="C14" s="163">
        <v>0.05</v>
      </c>
      <c r="D14" s="170">
        <v>0.5</v>
      </c>
      <c r="E14" s="163"/>
    </row>
    <row r="15" spans="1:5" x14ac:dyDescent="0.25">
      <c r="A15" s="155" t="s">
        <v>83</v>
      </c>
      <c r="B15" s="156">
        <v>1.5732349813928763</v>
      </c>
      <c r="C15" s="163">
        <v>0.05</v>
      </c>
      <c r="D15" s="170">
        <v>0.5</v>
      </c>
      <c r="E15" s="163"/>
    </row>
    <row r="16" spans="1:5" x14ac:dyDescent="0.25">
      <c r="A16" s="157" t="s">
        <v>84</v>
      </c>
      <c r="B16" s="158">
        <v>0.38155679603048026</v>
      </c>
      <c r="C16" s="162">
        <v>0.05</v>
      </c>
      <c r="D16" s="171">
        <v>0.5</v>
      </c>
      <c r="E16" s="162"/>
    </row>
    <row r="17" spans="1:5" x14ac:dyDescent="0.25">
      <c r="A17" s="148" t="s">
        <v>71</v>
      </c>
      <c r="B17" s="139">
        <v>7.5207140161060542</v>
      </c>
      <c r="C17" s="172">
        <v>0</v>
      </c>
      <c r="D17" s="173">
        <v>4</v>
      </c>
      <c r="E17" s="172">
        <v>3</v>
      </c>
    </row>
    <row r="18" spans="1:5" x14ac:dyDescent="0.25">
      <c r="A18" s="153" t="s">
        <v>85</v>
      </c>
      <c r="B18" s="154">
        <v>3.4497411293436926</v>
      </c>
      <c r="C18" s="161">
        <v>0</v>
      </c>
      <c r="D18" s="169">
        <v>2</v>
      </c>
      <c r="E18" s="161">
        <v>1</v>
      </c>
    </row>
    <row r="19" spans="1:5" x14ac:dyDescent="0.25">
      <c r="A19" s="155" t="s">
        <v>86</v>
      </c>
      <c r="B19" s="156">
        <v>4.0999999999999996</v>
      </c>
      <c r="C19" s="163">
        <v>0</v>
      </c>
      <c r="D19" s="170">
        <v>2</v>
      </c>
      <c r="E19" s="163">
        <v>2</v>
      </c>
    </row>
    <row r="20" spans="1:5" x14ac:dyDescent="0.25">
      <c r="A20" s="149" t="s">
        <v>72</v>
      </c>
      <c r="B20" s="140">
        <v>2.6606567009569377</v>
      </c>
      <c r="C20" s="174">
        <v>0.9</v>
      </c>
      <c r="D20" s="175">
        <v>2</v>
      </c>
      <c r="E20" s="174">
        <v>1</v>
      </c>
    </row>
    <row r="21" spans="1:5" ht="30" x14ac:dyDescent="0.25">
      <c r="A21" s="153" t="s">
        <v>87</v>
      </c>
      <c r="B21" s="135">
        <v>2.0371212121212121</v>
      </c>
      <c r="C21" s="161">
        <v>0.1</v>
      </c>
      <c r="D21" s="169">
        <v>1</v>
      </c>
      <c r="E21" s="161">
        <v>1</v>
      </c>
    </row>
    <row r="22" spans="1:5" x14ac:dyDescent="0.25">
      <c r="A22" s="155" t="s">
        <v>88</v>
      </c>
      <c r="B22" s="136">
        <v>0.62353548883572563</v>
      </c>
      <c r="C22" s="163">
        <v>0.8</v>
      </c>
      <c r="D22" s="170">
        <v>1</v>
      </c>
      <c r="E22" s="163">
        <v>0</v>
      </c>
    </row>
    <row r="23" spans="1:5" x14ac:dyDescent="0.25">
      <c r="A23" s="150" t="s">
        <v>73</v>
      </c>
      <c r="B23" s="138">
        <v>1.0167464114832536</v>
      </c>
      <c r="C23" s="167">
        <v>0.1</v>
      </c>
      <c r="D23" s="168">
        <v>2</v>
      </c>
      <c r="E23" s="167">
        <v>1</v>
      </c>
    </row>
    <row r="24" spans="1:5" ht="30" x14ac:dyDescent="0.25">
      <c r="A24" s="155" t="s">
        <v>89</v>
      </c>
      <c r="B24" s="136">
        <v>1</v>
      </c>
      <c r="C24" s="163">
        <v>0.1</v>
      </c>
      <c r="D24" s="170">
        <v>2</v>
      </c>
      <c r="E24" s="163">
        <v>1</v>
      </c>
    </row>
    <row r="25" spans="1:5" x14ac:dyDescent="0.25">
      <c r="A25" s="151" t="s">
        <v>74</v>
      </c>
      <c r="B25" s="141">
        <v>1</v>
      </c>
      <c r="C25" s="176">
        <v>0</v>
      </c>
      <c r="D25" s="177">
        <v>1</v>
      </c>
      <c r="E25" s="176">
        <v>0</v>
      </c>
    </row>
    <row r="26" spans="1:5" x14ac:dyDescent="0.25">
      <c r="A26" s="155" t="s">
        <v>90</v>
      </c>
      <c r="B26" s="136">
        <v>1</v>
      </c>
      <c r="C26" s="163">
        <v>0</v>
      </c>
      <c r="D26" s="170">
        <v>1</v>
      </c>
      <c r="E26" s="163">
        <v>0</v>
      </c>
    </row>
    <row r="27" spans="1:5" x14ac:dyDescent="0.25">
      <c r="A27" s="152" t="s">
        <v>75</v>
      </c>
      <c r="B27" s="142">
        <v>2.6905901116427433</v>
      </c>
      <c r="C27" s="178">
        <v>0.1</v>
      </c>
      <c r="D27" s="179">
        <v>2</v>
      </c>
      <c r="E27" s="178">
        <v>1</v>
      </c>
    </row>
    <row r="28" spans="1:5" x14ac:dyDescent="0.25">
      <c r="A28" s="153" t="s">
        <v>91</v>
      </c>
      <c r="B28" s="135">
        <v>1.6164274322169059</v>
      </c>
      <c r="C28" s="161">
        <v>0.1</v>
      </c>
      <c r="D28" s="169">
        <v>1</v>
      </c>
      <c r="E28" s="161">
        <v>0.5</v>
      </c>
    </row>
    <row r="29" spans="1:5" x14ac:dyDescent="0.25">
      <c r="A29" s="155" t="s">
        <v>92</v>
      </c>
      <c r="B29" s="136">
        <v>1.0741626794258374</v>
      </c>
      <c r="C29" s="163">
        <v>0</v>
      </c>
      <c r="D29" s="170">
        <v>0.5</v>
      </c>
      <c r="E29" s="163">
        <v>0</v>
      </c>
    </row>
    <row r="30" spans="1:5" x14ac:dyDescent="0.25">
      <c r="A30" s="157" t="s">
        <v>93</v>
      </c>
      <c r="B30" s="137">
        <v>0</v>
      </c>
      <c r="C30" s="162">
        <v>0</v>
      </c>
      <c r="D30" s="171">
        <v>0.5</v>
      </c>
      <c r="E30" s="162">
        <v>0.5</v>
      </c>
    </row>
  </sheetData>
  <mergeCells count="1">
    <mergeCell ref="C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03965-4165-4583-8C96-64FD0BCAA6C0}">
  <dimension ref="A2:L43"/>
  <sheetViews>
    <sheetView showGridLines="0" tabSelected="1" topLeftCell="A32" zoomScale="80" zoomScaleNormal="80" workbookViewId="0">
      <selection activeCell="E43" sqref="E43"/>
    </sheetView>
  </sheetViews>
  <sheetFormatPr baseColWidth="10" defaultRowHeight="15" x14ac:dyDescent="0.25"/>
  <cols>
    <col min="1" max="1" width="47" customWidth="1"/>
    <col min="2" max="2" width="32.85546875" customWidth="1"/>
    <col min="3" max="3" width="13.42578125" customWidth="1"/>
    <col min="4" max="4" width="13" customWidth="1"/>
    <col min="5" max="5" width="19.7109375" customWidth="1"/>
    <col min="6" max="6" width="21.28515625" style="189" customWidth="1"/>
    <col min="7" max="7" width="20.85546875" customWidth="1"/>
    <col min="8" max="8" width="7.7109375" customWidth="1"/>
    <col min="9" max="9" width="26" customWidth="1"/>
    <col min="11" max="11" width="14.42578125" customWidth="1"/>
  </cols>
  <sheetData>
    <row r="2" spans="1:11" ht="21" x14ac:dyDescent="0.35">
      <c r="A2" s="202" t="s">
        <v>234</v>
      </c>
    </row>
    <row r="3" spans="1:11" ht="18.75" x14ac:dyDescent="0.3">
      <c r="A3" s="215" t="s">
        <v>230</v>
      </c>
    </row>
    <row r="4" spans="1:11" ht="21" x14ac:dyDescent="0.35">
      <c r="A4" s="202"/>
    </row>
    <row r="5" spans="1:11" x14ac:dyDescent="0.25">
      <c r="A5" s="119" t="s">
        <v>228</v>
      </c>
    </row>
    <row r="6" spans="1:11" ht="33.75" customHeight="1" x14ac:dyDescent="0.25">
      <c r="A6" s="261" t="s">
        <v>229</v>
      </c>
      <c r="B6" s="262"/>
      <c r="C6" s="262"/>
      <c r="D6" s="262"/>
      <c r="E6" s="262"/>
      <c r="F6" s="262"/>
      <c r="G6" s="262"/>
    </row>
    <row r="7" spans="1:11" ht="26.25" customHeight="1" x14ac:dyDescent="0.25">
      <c r="A7" s="262"/>
      <c r="B7" s="262"/>
      <c r="C7" s="262"/>
      <c r="D7" s="262"/>
      <c r="E7" s="262"/>
      <c r="F7" s="262"/>
      <c r="G7" s="262"/>
    </row>
    <row r="8" spans="1:11" ht="22.5" customHeight="1" x14ac:dyDescent="0.25">
      <c r="A8" s="262"/>
      <c r="B8" s="262"/>
      <c r="C8" s="262"/>
      <c r="D8" s="262"/>
      <c r="E8" s="262"/>
      <c r="F8" s="262"/>
      <c r="G8" s="262"/>
    </row>
    <row r="9" spans="1:11" ht="22.5" customHeight="1" x14ac:dyDescent="0.25">
      <c r="A9" s="262"/>
      <c r="B9" s="262"/>
      <c r="C9" s="262"/>
      <c r="D9" s="262"/>
      <c r="E9" s="262"/>
      <c r="F9" s="262"/>
      <c r="G9" s="262"/>
    </row>
    <row r="10" spans="1:11" ht="7.5" customHeight="1" x14ac:dyDescent="0.25"/>
    <row r="11" spans="1:11" ht="126" customHeight="1" x14ac:dyDescent="0.25">
      <c r="A11" s="261" t="s">
        <v>235</v>
      </c>
      <c r="B11" s="262"/>
      <c r="C11" s="262"/>
      <c r="D11" s="262"/>
      <c r="E11" s="262"/>
      <c r="F11" s="262"/>
      <c r="G11" s="262"/>
    </row>
    <row r="12" spans="1:11" ht="15.75" thickBot="1" x14ac:dyDescent="0.3"/>
    <row r="13" spans="1:11" ht="24" thickBot="1" x14ac:dyDescent="0.3">
      <c r="A13" s="226"/>
      <c r="B13" s="312" t="s">
        <v>197</v>
      </c>
      <c r="C13" s="313"/>
      <c r="D13" s="313"/>
      <c r="E13" s="313"/>
      <c r="F13" s="313"/>
      <c r="G13" s="314"/>
      <c r="I13" s="263" t="s">
        <v>222</v>
      </c>
      <c r="J13" s="264"/>
      <c r="K13" s="265"/>
    </row>
    <row r="14" spans="1:11" ht="50.25" customHeight="1" thickBot="1" x14ac:dyDescent="0.3">
      <c r="A14" s="226"/>
      <c r="B14" s="184" t="s">
        <v>196</v>
      </c>
      <c r="C14" s="315" t="s">
        <v>157</v>
      </c>
      <c r="D14" s="316"/>
      <c r="E14" s="185" t="s">
        <v>158</v>
      </c>
      <c r="F14" s="187" t="s">
        <v>165</v>
      </c>
      <c r="G14" s="184" t="s">
        <v>171</v>
      </c>
      <c r="H14" s="130"/>
      <c r="I14" s="203" t="s">
        <v>195</v>
      </c>
      <c r="J14" s="204">
        <v>1254</v>
      </c>
      <c r="K14" s="205"/>
    </row>
    <row r="15" spans="1:11" ht="24" customHeight="1" thickBot="1" x14ac:dyDescent="0.3">
      <c r="A15" s="266" t="s">
        <v>231</v>
      </c>
      <c r="B15" s="267"/>
      <c r="C15" s="267"/>
      <c r="D15" s="267"/>
      <c r="E15" s="268"/>
      <c r="F15" s="188">
        <v>3025</v>
      </c>
      <c r="G15" s="186">
        <v>190.57499999999999</v>
      </c>
      <c r="H15" s="130"/>
      <c r="I15" s="206" t="s">
        <v>190</v>
      </c>
      <c r="J15" s="207">
        <v>67830000</v>
      </c>
      <c r="K15" s="208" t="s">
        <v>191</v>
      </c>
    </row>
    <row r="16" spans="1:11" ht="45.75" customHeight="1" thickBot="1" x14ac:dyDescent="0.3">
      <c r="A16" s="201" t="s">
        <v>172</v>
      </c>
      <c r="B16" s="216" t="s">
        <v>202</v>
      </c>
      <c r="C16" s="317" t="s">
        <v>198</v>
      </c>
      <c r="D16" s="318"/>
      <c r="E16" s="217" t="s">
        <v>199</v>
      </c>
      <c r="F16" s="218">
        <v>1726</v>
      </c>
      <c r="G16" s="219"/>
      <c r="I16" s="206" t="s">
        <v>223</v>
      </c>
      <c r="J16" s="207">
        <v>63000</v>
      </c>
      <c r="K16" s="208" t="s">
        <v>192</v>
      </c>
    </row>
    <row r="17" spans="1:12" ht="48" customHeight="1" thickBot="1" x14ac:dyDescent="0.3">
      <c r="A17" s="201" t="s">
        <v>150</v>
      </c>
      <c r="B17" s="227" t="s">
        <v>203</v>
      </c>
      <c r="C17" s="319" t="s">
        <v>166</v>
      </c>
      <c r="D17" s="320"/>
      <c r="E17" s="228" t="s">
        <v>214</v>
      </c>
      <c r="F17" s="218">
        <v>1299</v>
      </c>
      <c r="G17" s="217"/>
      <c r="I17" s="209" t="s">
        <v>193</v>
      </c>
      <c r="J17" s="207">
        <v>18</v>
      </c>
      <c r="K17" s="275" t="s">
        <v>218</v>
      </c>
    </row>
    <row r="18" spans="1:12" ht="27" customHeight="1" thickBot="1" x14ac:dyDescent="0.3">
      <c r="A18" s="266" t="s">
        <v>232</v>
      </c>
      <c r="B18" s="267"/>
      <c r="C18" s="267"/>
      <c r="D18" s="267"/>
      <c r="E18" s="268"/>
      <c r="F18" s="190">
        <v>8862.7999999999993</v>
      </c>
      <c r="G18" s="229">
        <v>558.35640000000001</v>
      </c>
      <c r="I18" s="209" t="s">
        <v>194</v>
      </c>
      <c r="J18" s="207">
        <v>101</v>
      </c>
      <c r="K18" s="275"/>
    </row>
    <row r="19" spans="1:12" ht="32.25" customHeight="1" thickBot="1" x14ac:dyDescent="0.3">
      <c r="A19" s="230" t="s">
        <v>154</v>
      </c>
      <c r="B19" s="231"/>
      <c r="C19" s="324"/>
      <c r="D19" s="325"/>
      <c r="E19" s="232"/>
      <c r="F19" s="191"/>
      <c r="G19" s="232"/>
      <c r="I19" s="209" t="s">
        <v>200</v>
      </c>
      <c r="J19" s="207">
        <v>1124</v>
      </c>
      <c r="K19" s="210" t="s">
        <v>216</v>
      </c>
      <c r="L19" t="s">
        <v>217</v>
      </c>
    </row>
    <row r="20" spans="1:12" ht="32.25" customHeight="1" thickBot="1" x14ac:dyDescent="0.3">
      <c r="A20" s="201" t="s">
        <v>151</v>
      </c>
      <c r="B20" s="278" t="s">
        <v>215</v>
      </c>
      <c r="C20" s="279"/>
      <c r="D20" s="279"/>
      <c r="E20" s="280"/>
      <c r="F20" s="193">
        <v>6234</v>
      </c>
      <c r="G20" s="233"/>
      <c r="I20" s="209" t="s">
        <v>201</v>
      </c>
      <c r="J20" s="207">
        <v>130</v>
      </c>
      <c r="K20" s="210" t="s">
        <v>216</v>
      </c>
    </row>
    <row r="21" spans="1:12" ht="35.25" customHeight="1" thickBot="1" x14ac:dyDescent="0.3">
      <c r="A21" s="234" t="s">
        <v>155</v>
      </c>
      <c r="B21" s="235" t="s">
        <v>62</v>
      </c>
      <c r="C21" s="276"/>
      <c r="D21" s="277"/>
      <c r="E21" s="236"/>
      <c r="F21" s="192"/>
      <c r="G21" s="237"/>
      <c r="I21" s="209" t="s">
        <v>225</v>
      </c>
      <c r="J21" s="207">
        <v>243</v>
      </c>
      <c r="K21" s="210" t="s">
        <v>32</v>
      </c>
      <c r="L21" s="164" t="s">
        <v>221</v>
      </c>
    </row>
    <row r="22" spans="1:12" ht="45.75" thickBot="1" x14ac:dyDescent="0.3">
      <c r="A22" s="201" t="s">
        <v>163</v>
      </c>
      <c r="B22" s="278" t="s">
        <v>204</v>
      </c>
      <c r="C22" s="279"/>
      <c r="D22" s="279"/>
      <c r="E22" s="280"/>
      <c r="F22" s="193">
        <v>2168</v>
      </c>
      <c r="G22" s="233"/>
      <c r="I22" s="209" t="s">
        <v>149</v>
      </c>
      <c r="J22" s="207">
        <v>2304000</v>
      </c>
      <c r="K22" s="211" t="s">
        <v>206</v>
      </c>
    </row>
    <row r="23" spans="1:12" ht="45.75" thickBot="1" x14ac:dyDescent="0.3">
      <c r="A23" s="238" t="s">
        <v>173</v>
      </c>
      <c r="B23" s="239"/>
      <c r="C23" s="281"/>
      <c r="D23" s="282"/>
      <c r="E23" s="240"/>
      <c r="F23" s="194"/>
      <c r="G23" s="241"/>
      <c r="H23" s="183"/>
      <c r="I23" s="209" t="s">
        <v>207</v>
      </c>
      <c r="J23" s="207">
        <v>340000</v>
      </c>
      <c r="K23" s="211" t="s">
        <v>208</v>
      </c>
    </row>
    <row r="24" spans="1:12" ht="24" thickBot="1" x14ac:dyDescent="0.3">
      <c r="A24" s="201" t="s">
        <v>174</v>
      </c>
      <c r="B24" s="283" t="s">
        <v>205</v>
      </c>
      <c r="C24" s="284"/>
      <c r="D24" s="284"/>
      <c r="E24" s="285"/>
      <c r="F24" s="195">
        <v>460.8</v>
      </c>
      <c r="G24" s="242"/>
      <c r="I24" s="209" t="s">
        <v>209</v>
      </c>
      <c r="J24" s="207">
        <v>447</v>
      </c>
      <c r="K24" s="211"/>
    </row>
    <row r="25" spans="1:12" ht="27" customHeight="1" thickBot="1" x14ac:dyDescent="0.3">
      <c r="A25" s="266" t="s">
        <v>233</v>
      </c>
      <c r="B25" s="267"/>
      <c r="C25" s="267"/>
      <c r="D25" s="267"/>
      <c r="E25" s="268"/>
      <c r="F25" s="188">
        <v>12775.3</v>
      </c>
      <c r="G25" s="186">
        <v>804.84389999999996</v>
      </c>
      <c r="I25" s="209" t="s">
        <v>159</v>
      </c>
      <c r="J25" s="207">
        <v>22</v>
      </c>
      <c r="K25" s="211"/>
    </row>
    <row r="26" spans="1:12" ht="16.5" customHeight="1" thickBot="1" x14ac:dyDescent="0.3">
      <c r="A26" s="230" t="s">
        <v>175</v>
      </c>
      <c r="B26" s="243"/>
      <c r="C26" s="269"/>
      <c r="D26" s="270"/>
      <c r="E26" s="244"/>
      <c r="F26" s="196"/>
      <c r="G26" s="244"/>
      <c r="I26" s="209" t="s">
        <v>210</v>
      </c>
      <c r="J26" s="207">
        <v>43</v>
      </c>
      <c r="K26" s="211"/>
    </row>
    <row r="27" spans="1:12" ht="27.75" customHeight="1" thickBot="1" x14ac:dyDescent="0.3">
      <c r="A27" s="201" t="s">
        <v>152</v>
      </c>
      <c r="B27" s="278" t="s">
        <v>224</v>
      </c>
      <c r="C27" s="279"/>
      <c r="D27" s="279"/>
      <c r="E27" s="280"/>
      <c r="F27" s="220">
        <v>2722</v>
      </c>
      <c r="G27" s="245"/>
      <c r="I27" s="209" t="s">
        <v>212</v>
      </c>
      <c r="J27" s="207">
        <v>29700000</v>
      </c>
      <c r="K27" s="211" t="s">
        <v>34</v>
      </c>
    </row>
    <row r="28" spans="1:12" ht="34.5" customHeight="1" thickBot="1" x14ac:dyDescent="0.3">
      <c r="A28" s="201" t="s">
        <v>153</v>
      </c>
      <c r="B28" s="246" t="s">
        <v>176</v>
      </c>
      <c r="C28" s="286" t="s">
        <v>176</v>
      </c>
      <c r="D28" s="287"/>
      <c r="E28" s="247" t="s">
        <v>189</v>
      </c>
      <c r="F28" s="200">
        <v>2148</v>
      </c>
      <c r="G28" s="245"/>
      <c r="H28" s="15"/>
      <c r="I28" s="212" t="s">
        <v>213</v>
      </c>
      <c r="J28" s="214">
        <v>1920.7</v>
      </c>
      <c r="K28" s="213" t="s">
        <v>29</v>
      </c>
    </row>
    <row r="29" spans="1:12" ht="24" thickBot="1" x14ac:dyDescent="0.3">
      <c r="A29" s="234" t="s">
        <v>155</v>
      </c>
      <c r="B29" s="235" t="s">
        <v>62</v>
      </c>
      <c r="C29" s="276"/>
      <c r="D29" s="277"/>
      <c r="E29" s="248"/>
      <c r="F29" s="197"/>
      <c r="G29" s="248"/>
    </row>
    <row r="30" spans="1:12" ht="24.75" thickBot="1" x14ac:dyDescent="0.3">
      <c r="A30" s="201" t="s">
        <v>177</v>
      </c>
      <c r="B30" s="246" t="s">
        <v>176</v>
      </c>
      <c r="C30" s="286" t="s">
        <v>176</v>
      </c>
      <c r="D30" s="287"/>
      <c r="E30" s="247" t="s">
        <v>178</v>
      </c>
      <c r="F30" s="200">
        <v>1254</v>
      </c>
      <c r="G30" s="245"/>
    </row>
    <row r="31" spans="1:12" ht="33" customHeight="1" thickBot="1" x14ac:dyDescent="0.3">
      <c r="A31" s="201" t="s">
        <v>179</v>
      </c>
      <c r="B31" s="278" t="s">
        <v>226</v>
      </c>
      <c r="C31" s="279"/>
      <c r="D31" s="279"/>
      <c r="E31" s="280"/>
      <c r="F31" s="220">
        <v>4212.8999999999996</v>
      </c>
      <c r="G31" s="249"/>
    </row>
    <row r="32" spans="1:12" ht="24" thickBot="1" x14ac:dyDescent="0.3">
      <c r="A32" s="250" t="s">
        <v>211</v>
      </c>
      <c r="B32" s="221"/>
      <c r="C32" s="222"/>
      <c r="D32" s="222"/>
      <c r="E32" s="222"/>
      <c r="F32" s="223"/>
      <c r="G32" s="251"/>
    </row>
    <row r="33" spans="1:8" ht="26.25" thickBot="1" x14ac:dyDescent="0.3">
      <c r="A33" s="224" t="s">
        <v>160</v>
      </c>
      <c r="B33" s="321" t="s">
        <v>170</v>
      </c>
      <c r="C33" s="322"/>
      <c r="D33" s="322"/>
      <c r="E33" s="323"/>
      <c r="F33" s="223">
        <v>640.23333333333346</v>
      </c>
      <c r="G33" s="251"/>
    </row>
    <row r="34" spans="1:8" ht="24" thickBot="1" x14ac:dyDescent="0.3">
      <c r="A34" s="224" t="s">
        <v>161</v>
      </c>
      <c r="B34" s="321" t="s">
        <v>167</v>
      </c>
      <c r="C34" s="322"/>
      <c r="D34" s="322"/>
      <c r="E34" s="323"/>
      <c r="F34" s="223">
        <v>297</v>
      </c>
      <c r="G34" s="251"/>
      <c r="H34" s="18"/>
    </row>
    <row r="35" spans="1:8" ht="24" thickBot="1" x14ac:dyDescent="0.3">
      <c r="A35" s="224" t="s">
        <v>162</v>
      </c>
      <c r="B35" s="321" t="s">
        <v>168</v>
      </c>
      <c r="C35" s="322"/>
      <c r="D35" s="322"/>
      <c r="E35" s="323"/>
      <c r="F35" s="223">
        <v>430.66666666666669</v>
      </c>
      <c r="G35" s="251"/>
      <c r="H35" s="15"/>
    </row>
    <row r="36" spans="1:8" ht="24" thickBot="1" x14ac:dyDescent="0.3">
      <c r="A36" s="224" t="s">
        <v>164</v>
      </c>
      <c r="B36" s="321" t="s">
        <v>227</v>
      </c>
      <c r="C36" s="322"/>
      <c r="D36" s="322"/>
      <c r="E36" s="323"/>
      <c r="F36" s="223">
        <v>2845</v>
      </c>
      <c r="G36" s="251"/>
      <c r="H36" s="15"/>
    </row>
    <row r="37" spans="1:8" ht="19.5" customHeight="1" x14ac:dyDescent="0.25">
      <c r="A37" s="288" t="s">
        <v>180</v>
      </c>
      <c r="B37" s="306" t="s">
        <v>176</v>
      </c>
      <c r="C37" s="308" t="s">
        <v>181</v>
      </c>
      <c r="D37" s="310" t="s">
        <v>169</v>
      </c>
      <c r="E37" s="311"/>
      <c r="F37" s="300">
        <v>230</v>
      </c>
      <c r="G37" s="294"/>
    </row>
    <row r="38" spans="1:8" ht="21" customHeight="1" thickBot="1" x14ac:dyDescent="0.3">
      <c r="A38" s="289"/>
      <c r="B38" s="307"/>
      <c r="C38" s="309"/>
      <c r="D38" s="296" t="s">
        <v>182</v>
      </c>
      <c r="E38" s="297"/>
      <c r="F38" s="301"/>
      <c r="G38" s="295"/>
    </row>
    <row r="39" spans="1:8" ht="25.5" customHeight="1" thickBot="1" x14ac:dyDescent="0.3">
      <c r="A39" s="238" t="s">
        <v>173</v>
      </c>
      <c r="B39" s="252"/>
      <c r="C39" s="298"/>
      <c r="D39" s="299"/>
      <c r="E39" s="252"/>
      <c r="F39" s="198"/>
      <c r="G39" s="252"/>
    </row>
    <row r="40" spans="1:8" ht="20.25" customHeight="1" x14ac:dyDescent="0.25">
      <c r="A40" s="288" t="s">
        <v>183</v>
      </c>
      <c r="B40" s="290" t="s">
        <v>184</v>
      </c>
      <c r="C40" s="302" t="s">
        <v>176</v>
      </c>
      <c r="D40" s="303"/>
      <c r="E40" s="253" t="s">
        <v>185</v>
      </c>
      <c r="F40" s="271">
        <v>932.4</v>
      </c>
      <c r="G40" s="273"/>
    </row>
    <row r="41" spans="1:8" ht="15" customHeight="1" thickBot="1" x14ac:dyDescent="0.3">
      <c r="A41" s="289"/>
      <c r="B41" s="291"/>
      <c r="C41" s="304"/>
      <c r="D41" s="305"/>
      <c r="E41" s="225" t="s">
        <v>186</v>
      </c>
      <c r="F41" s="272"/>
      <c r="G41" s="274"/>
    </row>
    <row r="42" spans="1:8" ht="19.5" customHeight="1" thickBot="1" x14ac:dyDescent="0.3">
      <c r="A42" s="254" t="s">
        <v>156</v>
      </c>
      <c r="B42" s="255"/>
      <c r="C42" s="292"/>
      <c r="D42" s="293"/>
      <c r="E42" s="255"/>
      <c r="F42" s="199"/>
      <c r="G42" s="255"/>
    </row>
    <row r="43" spans="1:8" ht="34.5" customHeight="1" thickBot="1" x14ac:dyDescent="0.3">
      <c r="A43" s="201" t="s">
        <v>187</v>
      </c>
      <c r="B43" s="246" t="s">
        <v>176</v>
      </c>
      <c r="C43" s="286" t="s">
        <v>176</v>
      </c>
      <c r="D43" s="287"/>
      <c r="E43" s="247" t="s">
        <v>188</v>
      </c>
      <c r="F43" s="200">
        <v>1276</v>
      </c>
      <c r="G43" s="249"/>
    </row>
  </sheetData>
  <mergeCells count="42">
    <mergeCell ref="B35:E35"/>
    <mergeCell ref="B36:E36"/>
    <mergeCell ref="C30:D30"/>
    <mergeCell ref="C19:D19"/>
    <mergeCell ref="A40:A41"/>
    <mergeCell ref="B40:B41"/>
    <mergeCell ref="C42:D42"/>
    <mergeCell ref="C43:D43"/>
    <mergeCell ref="G37:G38"/>
    <mergeCell ref="D38:E38"/>
    <mergeCell ref="C39:D39"/>
    <mergeCell ref="F37:F38"/>
    <mergeCell ref="C40:D41"/>
    <mergeCell ref="A37:A38"/>
    <mergeCell ref="B37:B38"/>
    <mergeCell ref="C37:C38"/>
    <mergeCell ref="D37:E37"/>
    <mergeCell ref="F40:F41"/>
    <mergeCell ref="G40:G41"/>
    <mergeCell ref="K17:K18"/>
    <mergeCell ref="C29:D29"/>
    <mergeCell ref="B31:E31"/>
    <mergeCell ref="B20:E20"/>
    <mergeCell ref="C21:D21"/>
    <mergeCell ref="B22:E22"/>
    <mergeCell ref="C23:D23"/>
    <mergeCell ref="B24:E24"/>
    <mergeCell ref="B27:E27"/>
    <mergeCell ref="C28:D28"/>
    <mergeCell ref="C17:D17"/>
    <mergeCell ref="A18:E18"/>
    <mergeCell ref="B33:E33"/>
    <mergeCell ref="B34:E34"/>
    <mergeCell ref="A6:G9"/>
    <mergeCell ref="A11:G11"/>
    <mergeCell ref="I13:K13"/>
    <mergeCell ref="A25:E25"/>
    <mergeCell ref="C26:D26"/>
    <mergeCell ref="B13:G13"/>
    <mergeCell ref="C14:D14"/>
    <mergeCell ref="A15:E15"/>
    <mergeCell ref="C16:D1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6d25fa36-6e92-4a8c-bcd7-8d2e2e5dc1cc">
      <Terms xmlns="http://schemas.microsoft.com/office/infopath/2007/PartnerControls"/>
    </lcf76f155ced4ddcb4097134ff3c332f>
    <_ip_UnifiedCompliancePolicyProperties xmlns="http://schemas.microsoft.com/sharepoint/v3" xsi:nil="true"/>
    <TaxCatchAll xmlns="2a193445-8f29-4d28-b3a3-ce6182a987a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3565D2027CB5C43B896265DB26BF053" ma:contentTypeVersion="18" ma:contentTypeDescription="Crée un document." ma:contentTypeScope="" ma:versionID="933939cf423a19f7d2715222819c967f">
  <xsd:schema xmlns:xsd="http://www.w3.org/2001/XMLSchema" xmlns:xs="http://www.w3.org/2001/XMLSchema" xmlns:p="http://schemas.microsoft.com/office/2006/metadata/properties" xmlns:ns1="http://schemas.microsoft.com/sharepoint/v3" xmlns:ns2="6d25fa36-6e92-4a8c-bcd7-8d2e2e5dc1cc" xmlns:ns3="2a193445-8f29-4d28-b3a3-ce6182a987ad" targetNamespace="http://schemas.microsoft.com/office/2006/metadata/properties" ma:root="true" ma:fieldsID="55656ea843c1efe6a5ed407250a478e7" ns1:_="" ns2:_="" ns3:_="">
    <xsd:import namespace="http://schemas.microsoft.com/sharepoint/v3"/>
    <xsd:import namespace="6d25fa36-6e92-4a8c-bcd7-8d2e2e5dc1cc"/>
    <xsd:import namespace="2a193445-8f29-4d28-b3a3-ce6182a987a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riétés de la stratégie de conformité unifiée" ma:hidden="true" ma:internalName="_ip_UnifiedCompliancePolicyProperties">
      <xsd:simpleType>
        <xsd:restriction base="dms:Note"/>
      </xsd:simpleType>
    </xsd:element>
    <xsd:element name="_ip_UnifiedCompliancePolicyUIAction" ma:index="21"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d25fa36-6e92-4a8c-bcd7-8d2e2e5dc1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Balises d’images" ma:readOnly="false" ma:fieldId="{5cf76f15-5ced-4ddc-b409-7134ff3c332f}" ma:taxonomyMulti="true" ma:sspId="fdb6b646-3ed7-48ad-b39c-bbf27f50ba6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a193445-8f29-4d28-b3a3-ce6182a987ad" elementFormDefault="qualified">
    <xsd:import namespace="http://schemas.microsoft.com/office/2006/documentManagement/types"/>
    <xsd:import namespace="http://schemas.microsoft.com/office/infopath/2007/PartnerControls"/>
    <xsd:element name="SharedWithUsers" ma:index="17"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Partagé avec détails" ma:internalName="SharedWithDetails" ma:readOnly="true">
      <xsd:simpleType>
        <xsd:restriction base="dms:Note">
          <xsd:maxLength value="255"/>
        </xsd:restriction>
      </xsd:simpleType>
    </xsd:element>
    <xsd:element name="TaxCatchAll" ma:index="24" nillable="true" ma:displayName="Taxonomy Catch All Column" ma:hidden="true" ma:list="{4fd0a5eb-5bd5-4419-8c56-9da7f185a722}" ma:internalName="TaxCatchAll" ma:showField="CatchAllData" ma:web="2a193445-8f29-4d28-b3a3-ce6182a987a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0FDDDA-039D-4CD9-B21B-A3E8E430C8BE}">
  <ds:schemaRefs>
    <ds:schemaRef ds:uri="http://schemas.microsoft.com/sharepoint/v3/contenttype/forms"/>
  </ds:schemaRefs>
</ds:datastoreItem>
</file>

<file path=customXml/itemProps2.xml><?xml version="1.0" encoding="utf-8"?>
<ds:datastoreItem xmlns:ds="http://schemas.openxmlformats.org/officeDocument/2006/customXml" ds:itemID="{937DB090-0D84-40B2-AD18-BD6C6A8FC1F1}">
  <ds:schemaRefs>
    <ds:schemaRef ds:uri="http://schemas.microsoft.com/office/2006/metadata/properties"/>
    <ds:schemaRef ds:uri="http://schemas.microsoft.com/office/infopath/2007/PartnerControls"/>
    <ds:schemaRef ds:uri="http://schemas.microsoft.com/sharepoint/v3"/>
    <ds:schemaRef ds:uri="6d25fa36-6e92-4a8c-bcd7-8d2e2e5dc1cc"/>
    <ds:schemaRef ds:uri="2a193445-8f29-4d28-b3a3-ce6182a987ad"/>
  </ds:schemaRefs>
</ds:datastoreItem>
</file>

<file path=customXml/itemProps3.xml><?xml version="1.0" encoding="utf-8"?>
<ds:datastoreItem xmlns:ds="http://schemas.openxmlformats.org/officeDocument/2006/customXml" ds:itemID="{B06D9C57-A0BE-4C17-8964-97BAB1A159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d25fa36-6e92-4a8c-bcd7-8d2e2e5dc1cc"/>
    <ds:schemaRef ds:uri="2a193445-8f29-4d28-b3a3-ce6182a987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RECAP</vt:lpstr>
      <vt:lpstr>Retours ppt</vt:lpstr>
      <vt:lpstr>Tableau actions </vt:lpstr>
      <vt:lpstr>SYNTHESE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Aurore COLIN</dc:creator>
  <cp:lastModifiedBy>Aurore COLIN</cp:lastModifiedBy>
  <dcterms:created xsi:type="dcterms:W3CDTF">2022-06-23T09:25:54Z</dcterms:created>
  <dcterms:modified xsi:type="dcterms:W3CDTF">2023-04-12T10:31:35Z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0x01010043565D2027CB5C43B896265DB26BF053</vt:lpwstr>
  </property>
  <property fmtid="{D5CDD505-2E9C-101B-9397-08002B2CF9AE}" pid="3" name="MediaServiceImageTags">
    <vt:lpwstr/>
  </property>
</Properties>
</file>