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5.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6.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mc:AlternateContent xmlns:mc="http://schemas.openxmlformats.org/markup-compatibility/2006">
    <mc:Choice Requires="x15">
      <x15ac:absPath xmlns:x15ac="http://schemas.microsoft.com/office/spreadsheetml/2010/11/ac" url="https://i4ce-my.sharepoint.com/personal/sacha_poree_i4ce_org/Documents/Bureau/Créa pages/A dashboard for Finance Ministers to support the implementation of long-term strategies/"/>
    </mc:Choice>
  </mc:AlternateContent>
  <xr:revisionPtr revIDLastSave="2350" documentId="8_{E97661A9-030B-4E5D-BFB0-F3CDBA11443B}" xr6:coauthVersionLast="47" xr6:coauthVersionMax="47" xr10:uidLastSave="{2DBB45A8-436D-453A-8D06-659BB95156C1}"/>
  <bookViews>
    <workbookView xWindow="-108" yWindow="-108" windowWidth="23256" windowHeight="12576" tabRatio="775" xr2:uid="{5D4B1785-4D4B-4D7D-81E0-07BCE8AC6EF1}"/>
  </bookViews>
  <sheets>
    <sheet name="1_Cover" sheetId="7" r:id="rId1"/>
    <sheet name="2_LTS_Overview" sheetId="9" r:id="rId2"/>
    <sheet name="3_Climate_investments" sheetId="10" r:id="rId3"/>
    <sheet name="4_Policies_&amp;_Financing" sheetId="13" r:id="rId4"/>
    <sheet name="5_Macro_implications" sheetId="11" r:id="rId5"/>
    <sheet name="NOTES + A CLASSER" sheetId="16" state="hidden" r:id="rId6"/>
    <sheet name="Other" sheetId="25" state="hidden" r:id="rId7"/>
    <sheet name="List" sheetId="2" state="hidden" r:id="rId8"/>
    <sheet name="List_2" sheetId="6" state="hidden" r:id="rId9"/>
    <sheet name="Cover" sheetId="5" state="hidden" r:id="rId10"/>
    <sheet name="Calculs_France" sheetId="3" state="hidden" r:id="rId11"/>
    <sheet name="issues log" sheetId="4" state="hidden" r:id="rId12"/>
  </sheets>
  <definedNames>
    <definedName name="Adaptation_breakdown">'2_LTS_Overview'!$E$75</definedName>
    <definedName name="local_currency">'2_LTS_Overview'!$E$57</definedName>
    <definedName name="LT_milestone">'2_LTS_Overview'!$E$69</definedName>
    <definedName name="Mitigation_breakdown">'2_LTS_Overview'!$E$87</definedName>
    <definedName name="MT_milestone">'2_LTS_Overview'!$E$67</definedName>
    <definedName name="ST_milestone">'2_LTS_Overview'!$E$65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34" i="11" l="1"/>
  <c r="J434" i="11"/>
  <c r="I434" i="11"/>
  <c r="K433" i="11"/>
  <c r="J433" i="11"/>
  <c r="I433" i="11"/>
  <c r="H434" i="11"/>
  <c r="H433" i="11"/>
  <c r="K432" i="11"/>
  <c r="J432" i="11"/>
  <c r="I432" i="11"/>
  <c r="E425" i="11"/>
  <c r="K425" i="11"/>
  <c r="J425" i="11"/>
  <c r="I425" i="11"/>
  <c r="E416" i="11"/>
  <c r="E415" i="11"/>
  <c r="E424" i="11"/>
  <c r="K424" i="11"/>
  <c r="J424" i="11"/>
  <c r="I424" i="11"/>
  <c r="H425" i="11"/>
  <c r="H424" i="11"/>
  <c r="K423" i="11"/>
  <c r="J423" i="11"/>
  <c r="I423" i="11"/>
  <c r="K416" i="11"/>
  <c r="J416" i="11"/>
  <c r="I416" i="11"/>
  <c r="K415" i="11"/>
  <c r="J415" i="11"/>
  <c r="I415" i="11"/>
  <c r="H416" i="11"/>
  <c r="H415" i="11"/>
  <c r="B245" i="11"/>
  <c r="B243" i="11"/>
  <c r="B242" i="11"/>
  <c r="B241" i="11"/>
  <c r="B240" i="11"/>
  <c r="B239" i="11"/>
  <c r="B238" i="11"/>
  <c r="K414" i="11"/>
  <c r="J414" i="11"/>
  <c r="I414" i="11"/>
  <c r="K407" i="11"/>
  <c r="J407" i="11"/>
  <c r="I407" i="11"/>
  <c r="K406" i="11"/>
  <c r="J406" i="11"/>
  <c r="I406" i="11"/>
  <c r="E407" i="11"/>
  <c r="E406" i="11"/>
  <c r="H407" i="11"/>
  <c r="H406" i="11"/>
  <c r="F397" i="11"/>
  <c r="F398" i="11"/>
  <c r="K405" i="11"/>
  <c r="J405" i="11"/>
  <c r="I405" i="11"/>
  <c r="K398" i="11"/>
  <c r="J398" i="11"/>
  <c r="I398" i="11"/>
  <c r="K397" i="11"/>
  <c r="J397" i="11"/>
  <c r="I397" i="11"/>
  <c r="H398" i="11"/>
  <c r="H397" i="11"/>
  <c r="B437" i="13"/>
  <c r="B436" i="13"/>
  <c r="B435" i="13"/>
  <c r="B434" i="13"/>
  <c r="B226" i="13"/>
  <c r="B139" i="13"/>
  <c r="E147" i="11"/>
  <c r="E398" i="11" s="1"/>
  <c r="B154" i="11"/>
  <c r="B153" i="11"/>
  <c r="B152" i="11"/>
  <c r="B151" i="11"/>
  <c r="B150" i="11"/>
  <c r="B149" i="11"/>
  <c r="B148" i="11"/>
  <c r="B147" i="11"/>
  <c r="E125" i="11"/>
  <c r="E397" i="11" s="1"/>
  <c r="B132" i="11"/>
  <c r="B131" i="11"/>
  <c r="B130" i="11"/>
  <c r="B129" i="11"/>
  <c r="B128" i="11"/>
  <c r="B127" i="11"/>
  <c r="B126" i="11"/>
  <c r="B125" i="11"/>
  <c r="E104" i="11"/>
  <c r="B111" i="11"/>
  <c r="B110" i="11"/>
  <c r="B109" i="11"/>
  <c r="B108" i="11"/>
  <c r="B107" i="11"/>
  <c r="B106" i="11"/>
  <c r="B105" i="11"/>
  <c r="C104" i="11"/>
  <c r="C105" i="11" s="1"/>
  <c r="B104" i="11"/>
  <c r="K396" i="11"/>
  <c r="J396" i="11"/>
  <c r="I396" i="11"/>
  <c r="B383" i="11"/>
  <c r="B382" i="11"/>
  <c r="B381" i="11"/>
  <c r="B380" i="11"/>
  <c r="B379" i="11"/>
  <c r="B378" i="11"/>
  <c r="E382" i="11"/>
  <c r="E380" i="11"/>
  <c r="E378" i="11"/>
  <c r="E373" i="11"/>
  <c r="E371" i="11"/>
  <c r="E369" i="11"/>
  <c r="B365" i="11"/>
  <c r="B364" i="11"/>
  <c r="B363" i="11"/>
  <c r="B362" i="11"/>
  <c r="B361" i="11"/>
  <c r="E160" i="11"/>
  <c r="B160" i="11"/>
  <c r="B156" i="11"/>
  <c r="B120" i="11"/>
  <c r="B117" i="11"/>
  <c r="B113" i="11"/>
  <c r="E138" i="11"/>
  <c r="B138" i="11"/>
  <c r="B134" i="11"/>
  <c r="E117" i="11"/>
  <c r="E362" i="11"/>
  <c r="C106" i="11" l="1"/>
  <c r="B371" i="11"/>
  <c r="B352" i="11"/>
  <c r="B319" i="11"/>
  <c r="B286" i="11"/>
  <c r="B369" i="11"/>
  <c r="B370" i="11"/>
  <c r="B372" i="11"/>
  <c r="B373" i="11"/>
  <c r="B374" i="11"/>
  <c r="E364" i="11"/>
  <c r="B360" i="11"/>
  <c r="E360" i="11"/>
  <c r="K513" i="13"/>
  <c r="J513" i="13"/>
  <c r="I513" i="13"/>
  <c r="H513" i="13"/>
  <c r="L513" i="13"/>
  <c r="F513" i="13"/>
  <c r="D513" i="13"/>
  <c r="F511" i="13"/>
  <c r="F510" i="13"/>
  <c r="L509" i="13"/>
  <c r="K509" i="13"/>
  <c r="J509" i="13"/>
  <c r="I509" i="13"/>
  <c r="H509" i="13"/>
  <c r="F509" i="13"/>
  <c r="D509" i="13"/>
  <c r="L507" i="13"/>
  <c r="K507" i="13"/>
  <c r="J507" i="13"/>
  <c r="I507" i="13"/>
  <c r="H507" i="13"/>
  <c r="F507" i="13"/>
  <c r="L508" i="13"/>
  <c r="K508" i="13"/>
  <c r="J508" i="13"/>
  <c r="I508" i="13"/>
  <c r="H508" i="13"/>
  <c r="F508" i="13"/>
  <c r="D508" i="13"/>
  <c r="D507" i="13"/>
  <c r="L429" i="13"/>
  <c r="K429" i="13"/>
  <c r="J429" i="13"/>
  <c r="B418" i="13"/>
  <c r="E387" i="13"/>
  <c r="E509" i="13" s="1"/>
  <c r="B387" i="13"/>
  <c r="B326" i="13"/>
  <c r="F279" i="10"/>
  <c r="F278" i="10"/>
  <c r="F277" i="10"/>
  <c r="F276" i="10"/>
  <c r="F275" i="10"/>
  <c r="F274" i="10"/>
  <c r="F265" i="10"/>
  <c r="F256" i="10"/>
  <c r="F255" i="10"/>
  <c r="F230" i="10"/>
  <c r="F204" i="10"/>
  <c r="F246" i="10"/>
  <c r="F245" i="10"/>
  <c r="F244" i="10"/>
  <c r="F243" i="10"/>
  <c r="F242" i="10"/>
  <c r="F241" i="10"/>
  <c r="B222" i="9"/>
  <c r="I141" i="13"/>
  <c r="J141" i="13"/>
  <c r="K141" i="13"/>
  <c r="L141" i="13"/>
  <c r="H141" i="13"/>
  <c r="H139" i="13"/>
  <c r="I228" i="13"/>
  <c r="J228" i="13"/>
  <c r="K228" i="13"/>
  <c r="L228" i="13"/>
  <c r="H228" i="13"/>
  <c r="H413" i="13"/>
  <c r="I98" i="10"/>
  <c r="I413" i="13"/>
  <c r="J413" i="13"/>
  <c r="K413" i="13"/>
  <c r="L413" i="13"/>
  <c r="I431" i="13"/>
  <c r="I511" i="13" s="1"/>
  <c r="J431" i="13"/>
  <c r="J511" i="13" s="1"/>
  <c r="K431" i="13"/>
  <c r="K511" i="13" s="1"/>
  <c r="L431" i="13"/>
  <c r="L511" i="13" s="1"/>
  <c r="H431" i="13"/>
  <c r="H511" i="13" s="1"/>
  <c r="B433" i="13"/>
  <c r="B415" i="13"/>
  <c r="B416" i="13"/>
  <c r="H313" i="13"/>
  <c r="B439" i="13"/>
  <c r="E436" i="13"/>
  <c r="E437" i="13"/>
  <c r="E435" i="13"/>
  <c r="E434" i="13"/>
  <c r="E433" i="13"/>
  <c r="E431" i="13"/>
  <c r="E511" i="13" s="1"/>
  <c r="B431" i="13"/>
  <c r="E415" i="13"/>
  <c r="E416" i="13"/>
  <c r="B413" i="13"/>
  <c r="E413" i="13"/>
  <c r="E510" i="13" s="1"/>
  <c r="B407" i="13"/>
  <c r="B398" i="13"/>
  <c r="E398" i="13"/>
  <c r="E513" i="13" s="1"/>
  <c r="E370" i="13"/>
  <c r="E508" i="13" s="1"/>
  <c r="B392" i="13"/>
  <c r="E246" i="9"/>
  <c r="E245" i="9"/>
  <c r="E244" i="9"/>
  <c r="E243" i="9"/>
  <c r="E242" i="9"/>
  <c r="E241" i="9"/>
  <c r="E236" i="9"/>
  <c r="C107" i="11" l="1"/>
  <c r="C108" i="11" s="1"/>
  <c r="I510" i="13"/>
  <c r="L510" i="13"/>
  <c r="H510" i="13"/>
  <c r="J510" i="13"/>
  <c r="K510" i="13"/>
  <c r="E351" i="11"/>
  <c r="B351" i="11"/>
  <c r="E349" i="11"/>
  <c r="B349" i="11"/>
  <c r="E348" i="11"/>
  <c r="B348" i="11"/>
  <c r="E347" i="11"/>
  <c r="B347" i="11"/>
  <c r="E346" i="11"/>
  <c r="B346" i="11"/>
  <c r="E345" i="11"/>
  <c r="B345" i="11"/>
  <c r="E344" i="11"/>
  <c r="B344" i="11"/>
  <c r="E342" i="11"/>
  <c r="B342" i="11"/>
  <c r="B337" i="11"/>
  <c r="E335" i="11"/>
  <c r="B335" i="11"/>
  <c r="E334" i="11"/>
  <c r="B334" i="11"/>
  <c r="E333" i="11"/>
  <c r="B333" i="11"/>
  <c r="E332" i="11"/>
  <c r="B332" i="11"/>
  <c r="E331" i="11"/>
  <c r="B331" i="11"/>
  <c r="E330" i="11"/>
  <c r="B330" i="11"/>
  <c r="E328" i="11"/>
  <c r="B328" i="11"/>
  <c r="B323" i="11"/>
  <c r="E318" i="11"/>
  <c r="B318" i="11"/>
  <c r="E316" i="11"/>
  <c r="B316" i="11"/>
  <c r="E315" i="11"/>
  <c r="B315" i="11"/>
  <c r="E314" i="11"/>
  <c r="B314" i="11"/>
  <c r="E313" i="11"/>
  <c r="B313" i="11"/>
  <c r="E312" i="11"/>
  <c r="B312" i="11"/>
  <c r="E311" i="11"/>
  <c r="B311" i="11"/>
  <c r="E309" i="11"/>
  <c r="B309" i="11"/>
  <c r="B304" i="11"/>
  <c r="E302" i="11"/>
  <c r="B302" i="11"/>
  <c r="E301" i="11"/>
  <c r="B301" i="11"/>
  <c r="E300" i="11"/>
  <c r="B300" i="11"/>
  <c r="E299" i="11"/>
  <c r="B299" i="11"/>
  <c r="E298" i="11"/>
  <c r="B298" i="11"/>
  <c r="E297" i="11"/>
  <c r="B297" i="11"/>
  <c r="E295" i="11"/>
  <c r="B295" i="11"/>
  <c r="B290" i="11"/>
  <c r="B212" i="11"/>
  <c r="B226" i="11"/>
  <c r="B225" i="11"/>
  <c r="B224" i="11"/>
  <c r="B223" i="11"/>
  <c r="B222" i="11"/>
  <c r="B221" i="11"/>
  <c r="B211" i="11"/>
  <c r="B209" i="11"/>
  <c r="B208" i="11"/>
  <c r="B207" i="11"/>
  <c r="B206" i="11"/>
  <c r="B205" i="11"/>
  <c r="B204" i="11"/>
  <c r="B285" i="11"/>
  <c r="E285" i="11"/>
  <c r="E283" i="11"/>
  <c r="B283" i="11"/>
  <c r="E282" i="11"/>
  <c r="B282" i="11"/>
  <c r="E281" i="11"/>
  <c r="B281" i="11"/>
  <c r="E280" i="11"/>
  <c r="B280" i="11"/>
  <c r="E279" i="11"/>
  <c r="B279" i="11"/>
  <c r="E278" i="11"/>
  <c r="B278" i="11"/>
  <c r="E276" i="11"/>
  <c r="B276" i="11"/>
  <c r="B271" i="11"/>
  <c r="E269" i="11"/>
  <c r="E106" i="9" a="1"/>
  <c r="E106" i="9" s="1"/>
  <c r="D209" i="11" s="1"/>
  <c r="E105" i="9" a="1"/>
  <c r="E105" i="9" s="1"/>
  <c r="D242" i="11" s="1"/>
  <c r="E104" i="9" a="1"/>
  <c r="E104" i="9" s="1"/>
  <c r="D347" i="11" s="1"/>
  <c r="E103" i="9" a="1"/>
  <c r="E103" i="9" s="1"/>
  <c r="D332" i="11" s="1"/>
  <c r="E102" i="9" a="1"/>
  <c r="E102" i="9" s="1"/>
  <c r="D205" i="11" s="1"/>
  <c r="E101" i="9" a="1"/>
  <c r="E101" i="9" s="1"/>
  <c r="D238" i="11" s="1"/>
  <c r="E268" i="11"/>
  <c r="E267" i="11"/>
  <c r="E266" i="11"/>
  <c r="E265" i="11"/>
  <c r="E264" i="11"/>
  <c r="E262" i="11"/>
  <c r="B266" i="11"/>
  <c r="B265" i="11"/>
  <c r="B264" i="11"/>
  <c r="K254" i="11"/>
  <c r="J254" i="11"/>
  <c r="I254" i="11"/>
  <c r="B269" i="11"/>
  <c r="B268" i="11"/>
  <c r="B267" i="11"/>
  <c r="B262" i="11"/>
  <c r="B257" i="11"/>
  <c r="E153" i="11"/>
  <c r="E131" i="11"/>
  <c r="B99" i="11"/>
  <c r="E110" i="11"/>
  <c r="B229" i="11"/>
  <c r="B199" i="11"/>
  <c r="K196" i="11"/>
  <c r="J196" i="11"/>
  <c r="I196" i="11"/>
  <c r="B246" i="11"/>
  <c r="B228" i="11"/>
  <c r="B233" i="11"/>
  <c r="B216" i="11"/>
  <c r="B188" i="11"/>
  <c r="B174" i="11"/>
  <c r="B173" i="11"/>
  <c r="B172" i="11"/>
  <c r="B171" i="11"/>
  <c r="E105" i="11"/>
  <c r="E368" i="13"/>
  <c r="E349" i="13"/>
  <c r="E507" i="13" s="1"/>
  <c r="E347" i="13"/>
  <c r="E322" i="13"/>
  <c r="E321" i="13"/>
  <c r="E320" i="13"/>
  <c r="E319" i="13"/>
  <c r="E318" i="13"/>
  <c r="E317" i="13"/>
  <c r="E316" i="13"/>
  <c r="E315" i="13"/>
  <c r="E313" i="13"/>
  <c r="E310" i="13"/>
  <c r="E498" i="13" s="1"/>
  <c r="E309" i="13"/>
  <c r="E497" i="13" s="1"/>
  <c r="E308" i="13"/>
  <c r="E496" i="13" s="1"/>
  <c r="E307" i="13"/>
  <c r="E495" i="13" s="1"/>
  <c r="E306" i="13"/>
  <c r="E494" i="13" s="1"/>
  <c r="E305" i="13"/>
  <c r="E493" i="13" s="1"/>
  <c r="E249" i="13"/>
  <c r="E248" i="13"/>
  <c r="E247" i="13"/>
  <c r="E246" i="13"/>
  <c r="E245" i="13"/>
  <c r="E244" i="13"/>
  <c r="E243" i="13"/>
  <c r="E242" i="13"/>
  <c r="E241" i="13"/>
  <c r="E240" i="13"/>
  <c r="E239" i="13"/>
  <c r="E238" i="13"/>
  <c r="E237" i="13"/>
  <c r="E226" i="13"/>
  <c r="E234" i="13"/>
  <c r="E464" i="13" s="1"/>
  <c r="E233" i="13"/>
  <c r="E463" i="13" s="1"/>
  <c r="E232" i="13"/>
  <c r="E462" i="13" s="1"/>
  <c r="E231" i="13"/>
  <c r="E461" i="13" s="1"/>
  <c r="E230" i="13"/>
  <c r="E460" i="13" s="1"/>
  <c r="E229" i="13"/>
  <c r="E459" i="13" s="1"/>
  <c r="E163" i="13"/>
  <c r="E162" i="13"/>
  <c r="E161" i="13"/>
  <c r="E160" i="13"/>
  <c r="E159" i="13"/>
  <c r="E158" i="13"/>
  <c r="E157" i="13"/>
  <c r="E156" i="13"/>
  <c r="E155" i="13"/>
  <c r="E154" i="13"/>
  <c r="E153" i="13"/>
  <c r="E152" i="13"/>
  <c r="E151" i="13"/>
  <c r="E139" i="13"/>
  <c r="E148" i="13"/>
  <c r="E482" i="13" s="1"/>
  <c r="E147" i="13"/>
  <c r="E481" i="13" s="1"/>
  <c r="E146" i="13"/>
  <c r="E480" i="13" s="1"/>
  <c r="E145" i="13"/>
  <c r="E479" i="13" s="1"/>
  <c r="E144" i="13"/>
  <c r="E478" i="13" s="1"/>
  <c r="E143" i="13"/>
  <c r="E477" i="13" s="1"/>
  <c r="E142" i="13"/>
  <c r="E476" i="13" s="1"/>
  <c r="E116" i="10"/>
  <c r="E114" i="10"/>
  <c r="E115" i="10"/>
  <c r="E113" i="10"/>
  <c r="E112" i="10"/>
  <c r="E111" i="10"/>
  <c r="E110" i="10"/>
  <c r="E108" i="10"/>
  <c r="E255" i="10" s="1"/>
  <c r="E106" i="10"/>
  <c r="E221" i="10" s="1"/>
  <c r="E105" i="10"/>
  <c r="E220" i="10" s="1"/>
  <c r="E104" i="10"/>
  <c r="E219" i="10" s="1"/>
  <c r="E103" i="10"/>
  <c r="E218" i="10" s="1"/>
  <c r="E102" i="10"/>
  <c r="E217" i="10" s="1"/>
  <c r="E101" i="10"/>
  <c r="E216" i="10" s="1"/>
  <c r="E100" i="10"/>
  <c r="E215" i="10" s="1"/>
  <c r="E98" i="10"/>
  <c r="E96" i="10"/>
  <c r="E95" i="10"/>
  <c r="E94" i="10"/>
  <c r="E93" i="10"/>
  <c r="E92" i="10"/>
  <c r="E91" i="10"/>
  <c r="E90" i="10"/>
  <c r="E88" i="10"/>
  <c r="E204" i="10" s="1"/>
  <c r="E174" i="11"/>
  <c r="E173" i="11"/>
  <c r="E172" i="11"/>
  <c r="E171" i="11"/>
  <c r="E148" i="11"/>
  <c r="E126" i="11"/>
  <c r="B181" i="11"/>
  <c r="B187" i="11"/>
  <c r="B186" i="11"/>
  <c r="B185" i="11"/>
  <c r="B180" i="11"/>
  <c r="B179" i="11"/>
  <c r="B178" i="11"/>
  <c r="K168" i="11"/>
  <c r="J168" i="11"/>
  <c r="I168" i="11"/>
  <c r="B142" i="11"/>
  <c r="K96" i="11"/>
  <c r="J96" i="11"/>
  <c r="I96" i="11"/>
  <c r="L405" i="13"/>
  <c r="K405" i="13"/>
  <c r="J405" i="13"/>
  <c r="B381" i="13"/>
  <c r="B372" i="13"/>
  <c r="B370" i="13"/>
  <c r="B368" i="13"/>
  <c r="B366" i="13"/>
  <c r="B360" i="13"/>
  <c r="F498" i="13"/>
  <c r="F497" i="13"/>
  <c r="F496" i="13"/>
  <c r="F495" i="13"/>
  <c r="F494" i="13"/>
  <c r="F493" i="13"/>
  <c r="F482" i="13"/>
  <c r="F481" i="13"/>
  <c r="F480" i="13"/>
  <c r="F479" i="13"/>
  <c r="F478" i="13"/>
  <c r="F477" i="13"/>
  <c r="F476" i="13"/>
  <c r="L116" i="10"/>
  <c r="K116" i="10"/>
  <c r="J116" i="10"/>
  <c r="I116" i="10"/>
  <c r="L115" i="10"/>
  <c r="K115" i="10"/>
  <c r="J115" i="10"/>
  <c r="I115" i="10"/>
  <c r="L114" i="10"/>
  <c r="K114" i="10"/>
  <c r="J114" i="10"/>
  <c r="I114" i="10"/>
  <c r="L113" i="10"/>
  <c r="K113" i="10"/>
  <c r="J113" i="10"/>
  <c r="I113" i="10"/>
  <c r="L112" i="10"/>
  <c r="K112" i="10"/>
  <c r="J112" i="10"/>
  <c r="I112" i="10"/>
  <c r="L111" i="10"/>
  <c r="K111" i="10"/>
  <c r="J111" i="10"/>
  <c r="I111" i="10"/>
  <c r="L110" i="10"/>
  <c r="K110" i="10"/>
  <c r="J110" i="10"/>
  <c r="I110" i="10"/>
  <c r="B116" i="10"/>
  <c r="B115" i="10"/>
  <c r="B114" i="10"/>
  <c r="B113" i="10"/>
  <c r="B112" i="10"/>
  <c r="B111" i="10"/>
  <c r="B110" i="10"/>
  <c r="D109" i="10"/>
  <c r="L154" i="10"/>
  <c r="K154" i="10"/>
  <c r="J154" i="10"/>
  <c r="I154" i="10"/>
  <c r="L153" i="10"/>
  <c r="K153" i="10"/>
  <c r="J153" i="10"/>
  <c r="I153" i="10"/>
  <c r="L152" i="10"/>
  <c r="K152" i="10"/>
  <c r="J152" i="10"/>
  <c r="I152" i="10"/>
  <c r="L151" i="10"/>
  <c r="K151" i="10"/>
  <c r="J151" i="10"/>
  <c r="I151" i="10"/>
  <c r="L150" i="10"/>
  <c r="K150" i="10"/>
  <c r="J150" i="10"/>
  <c r="I150" i="10"/>
  <c r="L149" i="10"/>
  <c r="K149" i="10"/>
  <c r="J149" i="10"/>
  <c r="I149" i="10"/>
  <c r="E154" i="10"/>
  <c r="B154" i="10"/>
  <c r="E153" i="10"/>
  <c r="B153" i="10"/>
  <c r="E152" i="10"/>
  <c r="B152" i="10"/>
  <c r="E151" i="10"/>
  <c r="B151" i="10"/>
  <c r="E150" i="10"/>
  <c r="B150" i="10"/>
  <c r="E149" i="10"/>
  <c r="B149" i="10"/>
  <c r="D148" i="10"/>
  <c r="L221" i="10"/>
  <c r="K221" i="10"/>
  <c r="J221" i="10"/>
  <c r="I221" i="10"/>
  <c r="H221" i="10"/>
  <c r="F221" i="10"/>
  <c r="F220" i="10"/>
  <c r="F219" i="10"/>
  <c r="F218" i="10"/>
  <c r="F217" i="10"/>
  <c r="F216" i="10"/>
  <c r="F215" i="10"/>
  <c r="H88" i="10"/>
  <c r="L98" i="10"/>
  <c r="K98" i="10"/>
  <c r="J98" i="10"/>
  <c r="B106" i="10"/>
  <c r="B96" i="10"/>
  <c r="H480" i="13"/>
  <c r="I480" i="13"/>
  <c r="J480" i="13"/>
  <c r="K480" i="13"/>
  <c r="L480" i="13"/>
  <c r="H481" i="13"/>
  <c r="I481" i="13"/>
  <c r="J481" i="13"/>
  <c r="K481" i="13"/>
  <c r="L481" i="13"/>
  <c r="H482" i="13"/>
  <c r="I482" i="13"/>
  <c r="J482" i="13"/>
  <c r="K482" i="13"/>
  <c r="L482" i="13"/>
  <c r="B148" i="13"/>
  <c r="B147" i="13"/>
  <c r="B125" i="13"/>
  <c r="E453" i="13"/>
  <c r="B351" i="13"/>
  <c r="B349" i="13"/>
  <c r="B347" i="13"/>
  <c r="B345" i="13"/>
  <c r="L498" i="13"/>
  <c r="K498" i="13"/>
  <c r="J498" i="13"/>
  <c r="I498" i="13"/>
  <c r="H498" i="13"/>
  <c r="L497" i="13"/>
  <c r="K497" i="13"/>
  <c r="J497" i="13"/>
  <c r="I497" i="13"/>
  <c r="H497" i="13"/>
  <c r="L496" i="13"/>
  <c r="K496" i="13"/>
  <c r="J496" i="13"/>
  <c r="I496" i="13"/>
  <c r="H496" i="13"/>
  <c r="L495" i="13"/>
  <c r="K495" i="13"/>
  <c r="J495" i="13"/>
  <c r="I495" i="13"/>
  <c r="H495" i="13"/>
  <c r="L494" i="13"/>
  <c r="K494" i="13"/>
  <c r="J494" i="13"/>
  <c r="I494" i="13"/>
  <c r="H494" i="13"/>
  <c r="L493" i="13"/>
  <c r="K493" i="13"/>
  <c r="J493" i="13"/>
  <c r="I493" i="13"/>
  <c r="H493" i="13"/>
  <c r="E489" i="13"/>
  <c r="L479" i="13"/>
  <c r="K479" i="13"/>
  <c r="J479" i="13"/>
  <c r="I479" i="13"/>
  <c r="H479" i="13"/>
  <c r="L478" i="13"/>
  <c r="K478" i="13"/>
  <c r="J478" i="13"/>
  <c r="I478" i="13"/>
  <c r="H478" i="13"/>
  <c r="L477" i="13"/>
  <c r="K477" i="13"/>
  <c r="J477" i="13"/>
  <c r="I477" i="13"/>
  <c r="H477" i="13"/>
  <c r="L476" i="13"/>
  <c r="K476" i="13"/>
  <c r="J476" i="13"/>
  <c r="I476" i="13"/>
  <c r="H476" i="13"/>
  <c r="F464" i="13"/>
  <c r="F463" i="13"/>
  <c r="F462" i="13"/>
  <c r="F461" i="13"/>
  <c r="F460" i="13"/>
  <c r="L464" i="13"/>
  <c r="K464" i="13"/>
  <c r="J464" i="13"/>
  <c r="I464" i="13"/>
  <c r="H464" i="13"/>
  <c r="L463" i="13"/>
  <c r="K463" i="13"/>
  <c r="J463" i="13"/>
  <c r="I463" i="13"/>
  <c r="H463" i="13"/>
  <c r="L462" i="13"/>
  <c r="K462" i="13"/>
  <c r="J462" i="13"/>
  <c r="I462" i="13"/>
  <c r="H462" i="13"/>
  <c r="L461" i="13"/>
  <c r="K461" i="13"/>
  <c r="J461" i="13"/>
  <c r="I461" i="13"/>
  <c r="H461" i="13"/>
  <c r="L460" i="13"/>
  <c r="K460" i="13"/>
  <c r="J460" i="13"/>
  <c r="I460" i="13"/>
  <c r="H460" i="13"/>
  <c r="L459" i="13"/>
  <c r="K459" i="13"/>
  <c r="J459" i="13"/>
  <c r="I459" i="13"/>
  <c r="H459" i="13"/>
  <c r="F459" i="13"/>
  <c r="E192" i="10"/>
  <c r="E191" i="10"/>
  <c r="E190" i="10"/>
  <c r="E189" i="10"/>
  <c r="E188" i="10"/>
  <c r="E187" i="10"/>
  <c r="E185" i="10"/>
  <c r="E183" i="10"/>
  <c r="E182" i="10"/>
  <c r="E181" i="10"/>
  <c r="E180" i="10"/>
  <c r="E179" i="10"/>
  <c r="E178" i="10"/>
  <c r="E176" i="10"/>
  <c r="E265" i="10" s="1"/>
  <c r="E166" i="10"/>
  <c r="E164" i="10"/>
  <c r="E147" i="10"/>
  <c r="E256" i="10" s="1"/>
  <c r="E145" i="10"/>
  <c r="E144" i="10"/>
  <c r="E143" i="10"/>
  <c r="E142" i="10"/>
  <c r="E141" i="10"/>
  <c r="E140" i="10"/>
  <c r="E138" i="10"/>
  <c r="E136" i="10"/>
  <c r="E135" i="10"/>
  <c r="E134" i="10"/>
  <c r="E133" i="10"/>
  <c r="E132" i="10"/>
  <c r="E131" i="10"/>
  <c r="E129" i="10"/>
  <c r="E230" i="10" s="1"/>
  <c r="L335" i="13"/>
  <c r="K335" i="13"/>
  <c r="J335" i="13"/>
  <c r="B339" i="13"/>
  <c r="L224" i="13"/>
  <c r="K224" i="13"/>
  <c r="J224" i="13"/>
  <c r="B324" i="13"/>
  <c r="B322" i="13"/>
  <c r="B321" i="13"/>
  <c r="B320" i="13"/>
  <c r="B319" i="13"/>
  <c r="B318" i="13"/>
  <c r="B317" i="13"/>
  <c r="B316" i="13"/>
  <c r="B315" i="13"/>
  <c r="L313" i="13"/>
  <c r="K313" i="13"/>
  <c r="J313" i="13"/>
  <c r="I313" i="13"/>
  <c r="B313" i="13"/>
  <c r="B310" i="13"/>
  <c r="B309" i="13"/>
  <c r="B308" i="13"/>
  <c r="B307" i="13"/>
  <c r="B306" i="13"/>
  <c r="B305" i="13"/>
  <c r="D304" i="13"/>
  <c r="D492" i="13" s="1"/>
  <c r="B297" i="13"/>
  <c r="B292" i="13"/>
  <c r="B287" i="13"/>
  <c r="B282" i="13"/>
  <c r="B277" i="13"/>
  <c r="B272" i="13"/>
  <c r="D271" i="13"/>
  <c r="B265" i="13"/>
  <c r="L263" i="13"/>
  <c r="K263" i="13"/>
  <c r="J263" i="13"/>
  <c r="L226" i="13"/>
  <c r="K226" i="13"/>
  <c r="J226" i="13"/>
  <c r="I226" i="13"/>
  <c r="H226" i="13"/>
  <c r="E455" i="13"/>
  <c r="E471" i="13"/>
  <c r="B253" i="13"/>
  <c r="B251" i="13"/>
  <c r="D228" i="13"/>
  <c r="D458" i="13" s="1"/>
  <c r="B234" i="13"/>
  <c r="B233" i="13"/>
  <c r="B232" i="13"/>
  <c r="B231" i="13"/>
  <c r="B230" i="13"/>
  <c r="B229" i="13"/>
  <c r="C95" i="13"/>
  <c r="B246" i="13"/>
  <c r="B247" i="13"/>
  <c r="B248" i="13"/>
  <c r="B249" i="13"/>
  <c r="B245" i="13"/>
  <c r="B244" i="13"/>
  <c r="B243" i="13"/>
  <c r="B242" i="13"/>
  <c r="B241" i="13"/>
  <c r="B240" i="13"/>
  <c r="B239" i="13"/>
  <c r="B238" i="13"/>
  <c r="B237" i="13"/>
  <c r="L178" i="13"/>
  <c r="K178" i="13"/>
  <c r="J178" i="13"/>
  <c r="L139" i="13"/>
  <c r="L137" i="13"/>
  <c r="L86" i="13"/>
  <c r="D186" i="13"/>
  <c r="K137" i="13"/>
  <c r="J137" i="13"/>
  <c r="B165" i="13"/>
  <c r="B212" i="13"/>
  <c r="B207" i="13"/>
  <c r="B202" i="13"/>
  <c r="B197" i="13"/>
  <c r="B192" i="13"/>
  <c r="B187" i="13"/>
  <c r="B180" i="13"/>
  <c r="B167" i="13"/>
  <c r="J86" i="10"/>
  <c r="K86" i="10"/>
  <c r="L86" i="10"/>
  <c r="B88" i="10"/>
  <c r="D89" i="10"/>
  <c r="B90" i="10"/>
  <c r="C90" i="10"/>
  <c r="B91" i="10"/>
  <c r="B92" i="10"/>
  <c r="B93" i="10"/>
  <c r="B94" i="10"/>
  <c r="B95" i="10"/>
  <c r="B98" i="10"/>
  <c r="D99" i="10"/>
  <c r="D214" i="10" s="1"/>
  <c r="B100" i="10"/>
  <c r="B101" i="10"/>
  <c r="B102" i="10"/>
  <c r="B103" i="10"/>
  <c r="B104" i="10"/>
  <c r="B105" i="10"/>
  <c r="B108" i="10"/>
  <c r="J127" i="10"/>
  <c r="K127" i="10"/>
  <c r="L127" i="10"/>
  <c r="B129" i="10"/>
  <c r="H129" i="10"/>
  <c r="H230" i="10" s="1"/>
  <c r="D130" i="10"/>
  <c r="B131" i="10"/>
  <c r="B132" i="10"/>
  <c r="B133" i="10"/>
  <c r="B134" i="10"/>
  <c r="B135" i="10"/>
  <c r="B136" i="10"/>
  <c r="B138" i="10"/>
  <c r="I138" i="10"/>
  <c r="I230" i="10" s="1"/>
  <c r="J138" i="10"/>
  <c r="J230" i="10" s="1"/>
  <c r="K138" i="10"/>
  <c r="K230" i="10" s="1"/>
  <c r="L138" i="10"/>
  <c r="L230" i="10" s="1"/>
  <c r="D139" i="10"/>
  <c r="D240" i="10" s="1"/>
  <c r="B140" i="10"/>
  <c r="B141" i="10"/>
  <c r="B142" i="10"/>
  <c r="B143" i="10"/>
  <c r="B144" i="10"/>
  <c r="B145" i="10"/>
  <c r="B147" i="10"/>
  <c r="J162" i="10"/>
  <c r="K162" i="10"/>
  <c r="L162" i="10"/>
  <c r="B164" i="10"/>
  <c r="B166" i="10"/>
  <c r="J174" i="10"/>
  <c r="K174" i="10"/>
  <c r="L174" i="10"/>
  <c r="B176" i="10"/>
  <c r="H176" i="10"/>
  <c r="H265" i="10" s="1"/>
  <c r="D177" i="10"/>
  <c r="B178" i="10"/>
  <c r="B179" i="10"/>
  <c r="B180" i="10"/>
  <c r="B181" i="10"/>
  <c r="B182" i="10"/>
  <c r="B183" i="10"/>
  <c r="B185" i="10"/>
  <c r="I185" i="10"/>
  <c r="I265" i="10" s="1"/>
  <c r="J185" i="10"/>
  <c r="J265" i="10" s="1"/>
  <c r="K185" i="10"/>
  <c r="L185" i="10"/>
  <c r="D186" i="10"/>
  <c r="D273" i="10" s="1"/>
  <c r="B187" i="10"/>
  <c r="B188" i="10"/>
  <c r="B189" i="10"/>
  <c r="B190" i="10"/>
  <c r="B191" i="10"/>
  <c r="B192" i="10"/>
  <c r="J202" i="10"/>
  <c r="K202" i="10"/>
  <c r="L202" i="10"/>
  <c r="E211" i="10"/>
  <c r="E209" i="10" s="1"/>
  <c r="J213" i="10"/>
  <c r="K213" i="10"/>
  <c r="L213" i="10"/>
  <c r="H215" i="10"/>
  <c r="I215" i="10"/>
  <c r="J215" i="10"/>
  <c r="K215" i="10"/>
  <c r="L215" i="10"/>
  <c r="H216" i="10"/>
  <c r="I216" i="10"/>
  <c r="J216" i="10"/>
  <c r="K216" i="10"/>
  <c r="L216" i="10"/>
  <c r="H217" i="10"/>
  <c r="I217" i="10"/>
  <c r="J217" i="10"/>
  <c r="K217" i="10"/>
  <c r="L217" i="10"/>
  <c r="H218" i="10"/>
  <c r="I218" i="10"/>
  <c r="J218" i="10"/>
  <c r="K218" i="10"/>
  <c r="L218" i="10"/>
  <c r="H219" i="10"/>
  <c r="I219" i="10"/>
  <c r="J219" i="10"/>
  <c r="K219" i="10"/>
  <c r="L219" i="10"/>
  <c r="H220" i="10"/>
  <c r="I220" i="10"/>
  <c r="J220" i="10"/>
  <c r="K220" i="10"/>
  <c r="L220" i="10"/>
  <c r="J228" i="10"/>
  <c r="K228" i="10"/>
  <c r="L228" i="10"/>
  <c r="E237" i="10"/>
  <c r="E235" i="10" s="1"/>
  <c r="J239" i="10"/>
  <c r="K239" i="10"/>
  <c r="L239" i="10"/>
  <c r="H241" i="10"/>
  <c r="I241" i="10"/>
  <c r="J241" i="10"/>
  <c r="K241" i="10"/>
  <c r="L241" i="10"/>
  <c r="H242" i="10"/>
  <c r="I242" i="10"/>
  <c r="J242" i="10"/>
  <c r="K242" i="10"/>
  <c r="L242" i="10"/>
  <c r="H243" i="10"/>
  <c r="I243" i="10"/>
  <c r="J243" i="10"/>
  <c r="K243" i="10"/>
  <c r="L243" i="10"/>
  <c r="H244" i="10"/>
  <c r="I244" i="10"/>
  <c r="J244" i="10"/>
  <c r="K244" i="10"/>
  <c r="L244" i="10"/>
  <c r="H245" i="10"/>
  <c r="I245" i="10"/>
  <c r="J245" i="10"/>
  <c r="K245" i="10"/>
  <c r="L245" i="10"/>
  <c r="H246" i="10"/>
  <c r="I246" i="10"/>
  <c r="J246" i="10"/>
  <c r="K246" i="10"/>
  <c r="L246" i="10"/>
  <c r="J253" i="10"/>
  <c r="K253" i="10"/>
  <c r="L253" i="10"/>
  <c r="D255" i="10"/>
  <c r="D256" i="10"/>
  <c r="J263" i="10"/>
  <c r="K263" i="10"/>
  <c r="L263" i="10"/>
  <c r="E270" i="10"/>
  <c r="J272" i="10"/>
  <c r="K272" i="10"/>
  <c r="L272" i="10"/>
  <c r="H274" i="10"/>
  <c r="I274" i="10"/>
  <c r="J274" i="10"/>
  <c r="K274" i="10"/>
  <c r="L274" i="10"/>
  <c r="H275" i="10"/>
  <c r="I275" i="10"/>
  <c r="J275" i="10"/>
  <c r="K275" i="10"/>
  <c r="L275" i="10"/>
  <c r="H276" i="10"/>
  <c r="I276" i="10"/>
  <c r="J276" i="10"/>
  <c r="K276" i="10"/>
  <c r="L276" i="10"/>
  <c r="H277" i="10"/>
  <c r="I277" i="10"/>
  <c r="J277" i="10"/>
  <c r="K277" i="10"/>
  <c r="L277" i="10"/>
  <c r="H278" i="10"/>
  <c r="I278" i="10"/>
  <c r="J278" i="10"/>
  <c r="K278" i="10"/>
  <c r="L278" i="10"/>
  <c r="H279" i="10"/>
  <c r="I279" i="10"/>
  <c r="J279" i="10"/>
  <c r="K279" i="10"/>
  <c r="L279" i="10"/>
  <c r="D35" i="9"/>
  <c r="D240" i="9"/>
  <c r="D29" i="9"/>
  <c r="D17" i="9"/>
  <c r="D23" i="9"/>
  <c r="G11" i="9"/>
  <c r="C122" i="9"/>
  <c r="B122" i="9"/>
  <c r="K114" i="9"/>
  <c r="J114" i="9"/>
  <c r="I114" i="9"/>
  <c r="B157" i="9"/>
  <c r="D11" i="9"/>
  <c r="B116" i="9"/>
  <c r="K246" i="9"/>
  <c r="J246" i="9"/>
  <c r="I246" i="9"/>
  <c r="H246" i="9"/>
  <c r="G246" i="9"/>
  <c r="K245" i="9"/>
  <c r="J245" i="9"/>
  <c r="I245" i="9"/>
  <c r="H245" i="9"/>
  <c r="G245" i="9"/>
  <c r="K244" i="9"/>
  <c r="J244" i="9"/>
  <c r="I244" i="9"/>
  <c r="H244" i="9"/>
  <c r="G244" i="9"/>
  <c r="K243" i="9"/>
  <c r="J243" i="9"/>
  <c r="I243" i="9"/>
  <c r="H243" i="9"/>
  <c r="G243" i="9"/>
  <c r="K242" i="9"/>
  <c r="J242" i="9"/>
  <c r="I242" i="9"/>
  <c r="H242" i="9"/>
  <c r="G242" i="9"/>
  <c r="K241" i="9"/>
  <c r="J241" i="9"/>
  <c r="I241" i="9"/>
  <c r="H241" i="9"/>
  <c r="G241" i="9"/>
  <c r="B185" i="9"/>
  <c r="K185" i="9"/>
  <c r="J185" i="9"/>
  <c r="I185" i="9"/>
  <c r="H185" i="9"/>
  <c r="G185" i="9"/>
  <c r="K239" i="9"/>
  <c r="J239" i="9"/>
  <c r="I239" i="9"/>
  <c r="K134" i="9"/>
  <c r="J134" i="9"/>
  <c r="I134" i="9"/>
  <c r="G29" i="9"/>
  <c r="G17" i="9"/>
  <c r="G23" i="9"/>
  <c r="B210" i="9"/>
  <c r="B151" i="9"/>
  <c r="B145" i="9"/>
  <c r="B139" i="9"/>
  <c r="B216" i="9"/>
  <c r="A30" i="16"/>
  <c r="A29" i="16"/>
  <c r="A28" i="16"/>
  <c r="B204" i="9"/>
  <c r="B198" i="9"/>
  <c r="B192" i="9"/>
  <c r="B190" i="9"/>
  <c r="B189" i="9"/>
  <c r="B188" i="9"/>
  <c r="B187" i="9"/>
  <c r="B184" i="9"/>
  <c r="B183" i="9"/>
  <c r="B182" i="9"/>
  <c r="B181" i="9"/>
  <c r="B180" i="9"/>
  <c r="B179" i="9"/>
  <c r="B176" i="9"/>
  <c r="B174" i="9"/>
  <c r="B172" i="9"/>
  <c r="K169" i="9"/>
  <c r="J169" i="9"/>
  <c r="I169" i="9"/>
  <c r="C109" i="11" l="1"/>
  <c r="E274" i="10"/>
  <c r="E241" i="10"/>
  <c r="E278" i="10"/>
  <c r="E245" i="10"/>
  <c r="E275" i="10"/>
  <c r="E242" i="10"/>
  <c r="E279" i="10"/>
  <c r="E246" i="10"/>
  <c r="E277" i="10"/>
  <c r="E244" i="10"/>
  <c r="E243" i="10"/>
  <c r="E276" i="10"/>
  <c r="D265" i="11"/>
  <c r="D269" i="11"/>
  <c r="D281" i="11"/>
  <c r="D207" i="11"/>
  <c r="D239" i="11"/>
  <c r="D243" i="11"/>
  <c r="D298" i="11"/>
  <c r="D302" i="11"/>
  <c r="D313" i="11"/>
  <c r="D331" i="11"/>
  <c r="D335" i="11"/>
  <c r="D346" i="11"/>
  <c r="D266" i="11"/>
  <c r="D278" i="11"/>
  <c r="D282" i="11"/>
  <c r="D204" i="11"/>
  <c r="D208" i="11"/>
  <c r="D222" i="11"/>
  <c r="D224" i="11"/>
  <c r="D226" i="11"/>
  <c r="D240" i="11"/>
  <c r="D297" i="11"/>
  <c r="D301" i="11"/>
  <c r="D312" i="11"/>
  <c r="D316" i="11"/>
  <c r="D330" i="11"/>
  <c r="D334" i="11"/>
  <c r="D345" i="11"/>
  <c r="D349" i="11"/>
  <c r="D267" i="11"/>
  <c r="D279" i="11"/>
  <c r="D283" i="11"/>
  <c r="D241" i="11"/>
  <c r="D300" i="11"/>
  <c r="D311" i="11"/>
  <c r="D315" i="11"/>
  <c r="D333" i="11"/>
  <c r="D344" i="11"/>
  <c r="D348" i="11"/>
  <c r="D264" i="11"/>
  <c r="D268" i="11"/>
  <c r="D280" i="11"/>
  <c r="D206" i="11"/>
  <c r="D221" i="11"/>
  <c r="D223" i="11"/>
  <c r="D225" i="11"/>
  <c r="D299" i="11"/>
  <c r="D314" i="11"/>
  <c r="J108" i="10"/>
  <c r="J255" i="10" s="1"/>
  <c r="I147" i="10"/>
  <c r="I256" i="10" s="1"/>
  <c r="J147" i="10"/>
  <c r="J256" i="10" s="1"/>
  <c r="K147" i="10"/>
  <c r="K256" i="10" s="1"/>
  <c r="I108" i="10"/>
  <c r="I255" i="10" s="1"/>
  <c r="L147" i="10"/>
  <c r="L256" i="10" s="1"/>
  <c r="K108" i="10"/>
  <c r="K255" i="10" s="1"/>
  <c r="H204" i="10"/>
  <c r="L108" i="10"/>
  <c r="L255" i="10" s="1"/>
  <c r="C100" i="13"/>
  <c r="L204" i="10"/>
  <c r="K204" i="10"/>
  <c r="K265" i="10"/>
  <c r="J204" i="10"/>
  <c r="H164" i="10"/>
  <c r="L265" i="10"/>
  <c r="I204" i="10"/>
  <c r="C91" i="10"/>
  <c r="E78" i="9" a="1"/>
  <c r="E78" i="9" s="1"/>
  <c r="D110" i="10" s="1"/>
  <c r="E79" i="9" a="1"/>
  <c r="E79" i="9" s="1"/>
  <c r="D111" i="10" s="1"/>
  <c r="E80" i="9" a="1"/>
  <c r="E80" i="9" s="1"/>
  <c r="D112" i="10" s="1"/>
  <c r="E81" i="9" a="1"/>
  <c r="E81" i="9" s="1"/>
  <c r="D113" i="10" s="1"/>
  <c r="E82" i="9" a="1"/>
  <c r="E82" i="9" s="1"/>
  <c r="D114" i="10" s="1"/>
  <c r="E83" i="9" a="1"/>
  <c r="E83" i="9" s="1"/>
  <c r="E84" i="9" a="1"/>
  <c r="E84" i="9" s="1"/>
  <c r="E90" i="9" a="1"/>
  <c r="E90" i="9" s="1"/>
  <c r="E91" i="9" a="1"/>
  <c r="E91" i="9" s="1"/>
  <c r="E92" i="9" a="1"/>
  <c r="E92" i="9" s="1"/>
  <c r="E93" i="9" a="1"/>
  <c r="E93" i="9" s="1"/>
  <c r="E94" i="9" a="1"/>
  <c r="E94" i="9" s="1"/>
  <c r="E95" i="9" a="1"/>
  <c r="E95" i="9" s="1"/>
  <c r="C110" i="11" l="1"/>
  <c r="D116" i="10"/>
  <c r="D96" i="10"/>
  <c r="D125" i="13"/>
  <c r="D106" i="10"/>
  <c r="D221" i="10" s="1"/>
  <c r="D148" i="13"/>
  <c r="D482" i="13" s="1"/>
  <c r="D115" i="10"/>
  <c r="D147" i="13"/>
  <c r="D481" i="13" s="1"/>
  <c r="D192" i="13"/>
  <c r="D150" i="10"/>
  <c r="D230" i="13"/>
  <c r="D460" i="13" s="1"/>
  <c r="D306" i="13"/>
  <c r="D494" i="13" s="1"/>
  <c r="D277" i="13"/>
  <c r="D202" i="13"/>
  <c r="D308" i="13"/>
  <c r="D496" i="13" s="1"/>
  <c r="D152" i="10"/>
  <c r="D287" i="13"/>
  <c r="D232" i="13"/>
  <c r="D462" i="13" s="1"/>
  <c r="D197" i="13"/>
  <c r="D282" i="13"/>
  <c r="D151" i="10"/>
  <c r="D307" i="13"/>
  <c r="D495" i="13" s="1"/>
  <c r="D231" i="13"/>
  <c r="D461" i="13" s="1"/>
  <c r="D212" i="13"/>
  <c r="D154" i="10"/>
  <c r="D234" i="13"/>
  <c r="D464" i="13" s="1"/>
  <c r="D310" i="13"/>
  <c r="D498" i="13" s="1"/>
  <c r="D297" i="13"/>
  <c r="D207" i="13"/>
  <c r="D292" i="13"/>
  <c r="D233" i="13"/>
  <c r="D463" i="13" s="1"/>
  <c r="D153" i="10"/>
  <c r="D309" i="13"/>
  <c r="D497" i="13" s="1"/>
  <c r="D187" i="13"/>
  <c r="D272" i="13"/>
  <c r="D229" i="13"/>
  <c r="D459" i="13" s="1"/>
  <c r="D149" i="10"/>
  <c r="D305" i="13"/>
  <c r="D493" i="13" s="1"/>
  <c r="J166" i="10"/>
  <c r="I166" i="10"/>
  <c r="L166" i="10"/>
  <c r="C92" i="10"/>
  <c r="C93" i="10" s="1"/>
  <c r="K166" i="10"/>
  <c r="C105" i="13"/>
  <c r="D184" i="9"/>
  <c r="D246" i="9" s="1"/>
  <c r="D145" i="10"/>
  <c r="D246" i="10" s="1"/>
  <c r="D192" i="10"/>
  <c r="D279" i="10" s="1"/>
  <c r="D183" i="10"/>
  <c r="D136" i="10"/>
  <c r="D90" i="10"/>
  <c r="D100" i="10"/>
  <c r="D215" i="10" s="1"/>
  <c r="D183" i="9"/>
  <c r="D245" i="9" s="1"/>
  <c r="D182" i="10"/>
  <c r="D191" i="10"/>
  <c r="D278" i="10" s="1"/>
  <c r="D144" i="10"/>
  <c r="D245" i="10" s="1"/>
  <c r="D135" i="10"/>
  <c r="D179" i="9"/>
  <c r="D241" i="9" s="1"/>
  <c r="D178" i="10"/>
  <c r="D187" i="10"/>
  <c r="D274" i="10" s="1"/>
  <c r="D140" i="10"/>
  <c r="D241" i="10" s="1"/>
  <c r="D131" i="10"/>
  <c r="D93" i="10"/>
  <c r="D103" i="10"/>
  <c r="D218" i="10" s="1"/>
  <c r="D180" i="9"/>
  <c r="D242" i="9" s="1"/>
  <c r="D141" i="10"/>
  <c r="D242" i="10" s="1"/>
  <c r="D188" i="10"/>
  <c r="D275" i="10" s="1"/>
  <c r="D179" i="10"/>
  <c r="D132" i="10"/>
  <c r="D182" i="9"/>
  <c r="D244" i="9" s="1"/>
  <c r="D143" i="10"/>
  <c r="D244" i="10" s="1"/>
  <c r="D190" i="10"/>
  <c r="D277" i="10" s="1"/>
  <c r="D181" i="10"/>
  <c r="D134" i="10"/>
  <c r="D92" i="10"/>
  <c r="D102" i="10"/>
  <c r="D217" i="10" s="1"/>
  <c r="D94" i="10"/>
  <c r="D104" i="10"/>
  <c r="D219" i="10" s="1"/>
  <c r="D181" i="9"/>
  <c r="D243" i="9" s="1"/>
  <c r="D180" i="10"/>
  <c r="D142" i="10"/>
  <c r="D243" i="10" s="1"/>
  <c r="D189" i="10"/>
  <c r="D276" i="10" s="1"/>
  <c r="D133" i="10"/>
  <c r="D105" i="10"/>
  <c r="D220" i="10" s="1"/>
  <c r="D95" i="10"/>
  <c r="D101" i="10"/>
  <c r="D216" i="10" s="1"/>
  <c r="D91" i="10"/>
  <c r="L505" i="13"/>
  <c r="K505" i="13"/>
  <c r="J505" i="13"/>
  <c r="E487" i="13"/>
  <c r="L491" i="13"/>
  <c r="K491" i="13"/>
  <c r="J491" i="13"/>
  <c r="E469" i="13"/>
  <c r="L474" i="13"/>
  <c r="K474" i="13"/>
  <c r="J474" i="13"/>
  <c r="L457" i="13"/>
  <c r="K457" i="13"/>
  <c r="J457" i="13"/>
  <c r="C111" i="11" l="1"/>
  <c r="C110" i="13"/>
  <c r="C94" i="10"/>
  <c r="C95" i="10" s="1"/>
  <c r="B146" i="13"/>
  <c r="B145" i="13"/>
  <c r="B144" i="13"/>
  <c r="B143" i="13"/>
  <c r="B142" i="13"/>
  <c r="B163" i="13"/>
  <c r="B162" i="13"/>
  <c r="B161" i="13"/>
  <c r="B160" i="13"/>
  <c r="B159" i="13"/>
  <c r="B158" i="13"/>
  <c r="B157" i="13"/>
  <c r="B156" i="13"/>
  <c r="B155" i="13"/>
  <c r="B154" i="13"/>
  <c r="B153" i="13"/>
  <c r="B152" i="13"/>
  <c r="B151" i="13"/>
  <c r="K139" i="13"/>
  <c r="J139" i="13"/>
  <c r="I139" i="13"/>
  <c r="K86" i="13"/>
  <c r="J86" i="13"/>
  <c r="D141" i="13"/>
  <c r="D475" i="13" s="1"/>
  <c r="D94" i="13"/>
  <c r="B120" i="13"/>
  <c r="B115" i="13"/>
  <c r="B110" i="13"/>
  <c r="B105" i="13"/>
  <c r="B100" i="13"/>
  <c r="B95" i="13"/>
  <c r="B88" i="13"/>
  <c r="C96" i="10" l="1"/>
  <c r="C115" i="13"/>
  <c r="D100" i="13"/>
  <c r="D145" i="13"/>
  <c r="D479" i="13" s="1"/>
  <c r="D105" i="13"/>
  <c r="D143" i="13"/>
  <c r="D477" i="13" s="1"/>
  <c r="D110" i="13"/>
  <c r="D144" i="13"/>
  <c r="D478" i="13" s="1"/>
  <c r="D120" i="13"/>
  <c r="D95" i="13"/>
  <c r="D115" i="13"/>
  <c r="D142" i="13"/>
  <c r="D476" i="13" s="1"/>
  <c r="D146" i="13"/>
  <c r="D480" i="13" s="1"/>
  <c r="C120" i="13" l="1"/>
  <c r="C98" i="10"/>
  <c r="V137" i="6"/>
  <c r="V136" i="6"/>
  <c r="C113" i="11" l="1"/>
  <c r="C100" i="10"/>
  <c r="C101" i="10" s="1"/>
  <c r="C125" i="13"/>
  <c r="C139" i="13" s="1"/>
  <c r="B6" i="3"/>
  <c r="B7" i="3"/>
  <c r="B8" i="3"/>
  <c r="B9" i="3"/>
  <c r="B10" i="3"/>
  <c r="B11" i="3"/>
  <c r="B12" i="3"/>
  <c r="B13" i="3"/>
  <c r="B14" i="3"/>
  <c r="B15" i="3"/>
  <c r="B16" i="3"/>
  <c r="B17" i="3"/>
  <c r="B18" i="3"/>
  <c r="B19" i="3"/>
  <c r="B20" i="3"/>
  <c r="B21" i="3"/>
  <c r="B22" i="3"/>
  <c r="B23" i="3"/>
  <c r="B24" i="3"/>
  <c r="B25" i="3"/>
  <c r="B26" i="3"/>
  <c r="B27" i="3"/>
  <c r="B28" i="3"/>
  <c r="B29" i="3"/>
  <c r="B30" i="3"/>
  <c r="B31" i="3"/>
  <c r="B32" i="3"/>
  <c r="B5" i="3"/>
  <c r="C117" i="11" l="1"/>
  <c r="C120" i="11" s="1"/>
  <c r="C125" i="11" s="1"/>
  <c r="C126" i="11" s="1"/>
  <c r="C102" i="10"/>
  <c r="U39" i="2"/>
  <c r="G6" i="3"/>
  <c r="G7" i="3"/>
  <c r="G8" i="3"/>
  <c r="G9" i="3"/>
  <c r="G10" i="3"/>
  <c r="G11" i="3"/>
  <c r="G12" i="3"/>
  <c r="G13" i="3"/>
  <c r="G14" i="3"/>
  <c r="G15" i="3"/>
  <c r="G16" i="3"/>
  <c r="G17" i="3"/>
  <c r="G18" i="3"/>
  <c r="G19" i="3"/>
  <c r="G20" i="3"/>
  <c r="G21" i="3"/>
  <c r="G22" i="3"/>
  <c r="G23" i="3"/>
  <c r="G24" i="3"/>
  <c r="G25" i="3"/>
  <c r="G26" i="3"/>
  <c r="G27" i="3"/>
  <c r="G28" i="3"/>
  <c r="G29" i="3"/>
  <c r="G30" i="3"/>
  <c r="G31" i="3"/>
  <c r="G32" i="3"/>
  <c r="G5" i="3"/>
  <c r="F2" i="3"/>
  <c r="E8" i="3"/>
  <c r="E9" i="3" s="1"/>
  <c r="E10" i="3" s="1"/>
  <c r="E11" i="3" s="1"/>
  <c r="E12" i="3" s="1"/>
  <c r="E13" i="3" s="1"/>
  <c r="E14" i="3" s="1"/>
  <c r="E15" i="3" s="1"/>
  <c r="E16" i="3" s="1"/>
  <c r="E17" i="3" s="1"/>
  <c r="E18" i="3" s="1"/>
  <c r="E19" i="3" s="1"/>
  <c r="E20" i="3" s="1"/>
  <c r="E21" i="3" s="1"/>
  <c r="E22" i="3" s="1"/>
  <c r="E23" i="3" s="1"/>
  <c r="E24" i="3" s="1"/>
  <c r="E25" i="3" s="1"/>
  <c r="E26" i="3" s="1"/>
  <c r="E27" i="3" s="1"/>
  <c r="E28" i="3" s="1"/>
  <c r="E29" i="3" s="1"/>
  <c r="E30" i="3" s="1"/>
  <c r="E31" i="3" s="1"/>
  <c r="E32" i="3" s="1"/>
  <c r="U32" i="2"/>
  <c r="A8" i="3"/>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C127" i="11" l="1"/>
  <c r="C103" i="10"/>
  <c r="C128" i="11" l="1"/>
  <c r="C104" i="10"/>
  <c r="C105" i="10" s="1"/>
  <c r="C129" i="11" l="1"/>
  <c r="C130" i="11" s="1"/>
  <c r="C131" i="11" s="1"/>
  <c r="C132" i="11" s="1"/>
  <c r="C106" i="10"/>
  <c r="C108" i="10" s="1"/>
  <c r="C110" i="10" l="1"/>
  <c r="C111" i="10" l="1"/>
  <c r="C112" i="10" l="1"/>
  <c r="C113" i="10" l="1"/>
  <c r="C114" i="10" l="1"/>
  <c r="C115" i="10" l="1"/>
  <c r="C139" i="9"/>
  <c r="C145" i="9" l="1"/>
  <c r="C151" i="9" s="1"/>
  <c r="C157" i="9" s="1"/>
  <c r="C172" i="9" s="1"/>
  <c r="C174" i="9" s="1"/>
  <c r="C176" i="9" s="1"/>
  <c r="C179" i="9" s="1"/>
  <c r="C180" i="9" s="1"/>
  <c r="C181" i="9" s="1"/>
  <c r="C182" i="9" s="1"/>
  <c r="C183" i="9" s="1"/>
  <c r="C184" i="9" s="1"/>
  <c r="C185" i="9" s="1"/>
  <c r="C187" i="9" s="1"/>
  <c r="C188" i="9" s="1"/>
  <c r="C189" i="9" s="1"/>
  <c r="C190" i="9" s="1"/>
  <c r="C192" i="9" s="1"/>
  <c r="C198" i="9" s="1"/>
  <c r="C204" i="9" s="1"/>
  <c r="C116" i="10"/>
  <c r="C216" i="9" l="1"/>
  <c r="C129" i="10"/>
  <c r="C131" i="10" s="1"/>
  <c r="C132" i="10" s="1"/>
  <c r="C133" i="10" s="1"/>
  <c r="C134" i="10" s="1"/>
  <c r="C135" i="10" s="1"/>
  <c r="C136" i="10" s="1"/>
  <c r="C138" i="10" s="1"/>
  <c r="C140" i="10" s="1"/>
  <c r="C141" i="10" s="1"/>
  <c r="C142" i="10" s="1"/>
  <c r="C143" i="10" s="1"/>
  <c r="C144" i="10" s="1"/>
  <c r="C145" i="10" s="1"/>
  <c r="C147" i="10" s="1"/>
  <c r="C149" i="10" l="1"/>
  <c r="C150" i="10" s="1"/>
  <c r="C151" i="10" s="1"/>
  <c r="C152" i="10" s="1"/>
  <c r="C153" i="10" s="1"/>
  <c r="C154" i="10" s="1"/>
  <c r="C164" i="10" s="1"/>
  <c r="C166" i="10" s="1"/>
  <c r="C176" i="10" s="1"/>
  <c r="C178" i="10" s="1"/>
  <c r="C179" i="10" s="1"/>
  <c r="C180" i="10" s="1"/>
  <c r="C181" i="10" s="1"/>
  <c r="C182" i="10" s="1"/>
  <c r="C183" i="10" s="1"/>
  <c r="C185" i="10" s="1"/>
  <c r="C187" i="10" s="1"/>
  <c r="C188" i="10" s="1"/>
  <c r="C189" i="10" s="1"/>
  <c r="C190" i="10" s="1"/>
  <c r="C191" i="10" s="1"/>
  <c r="C192" i="10" s="1"/>
  <c r="C210" i="9" l="1"/>
  <c r="C222" i="9" s="1"/>
  <c r="C134" i="11" l="1"/>
  <c r="C138" i="11" s="1"/>
  <c r="C142" i="11" l="1"/>
  <c r="C147" i="11" s="1"/>
  <c r="C148" i="11" s="1"/>
  <c r="C149" i="11" s="1"/>
  <c r="C150" i="11" s="1"/>
  <c r="C151" i="11" s="1"/>
  <c r="C152" i="11" s="1"/>
  <c r="C153" i="11" s="1"/>
  <c r="C154" i="11" s="1"/>
  <c r="C156" i="11" l="1"/>
  <c r="C160" i="11" s="1"/>
  <c r="C171" i="11" l="1"/>
  <c r="C172" i="11" l="1"/>
  <c r="C173" i="11" l="1"/>
  <c r="C174" i="11" l="1"/>
  <c r="C178" i="11" l="1"/>
  <c r="C179" i="11" l="1"/>
  <c r="C180" i="11" s="1"/>
  <c r="C181" i="11" l="1"/>
  <c r="C185" i="11" s="1"/>
  <c r="C186" i="11" l="1"/>
  <c r="C187" i="11" l="1"/>
  <c r="C188" i="11" l="1"/>
  <c r="C199" i="11" s="1"/>
  <c r="C204" i="11" s="1"/>
  <c r="C205" i="11" s="1"/>
  <c r="C206" i="11" s="1"/>
  <c r="C207" i="11" s="1"/>
  <c r="C208" i="11" s="1"/>
  <c r="C209" i="11" s="1"/>
  <c r="C211" i="11" s="1"/>
  <c r="C212" i="11" s="1"/>
  <c r="C216" i="11" s="1"/>
  <c r="C221" i="11" s="1"/>
  <c r="C222" i="11" s="1"/>
  <c r="C223" i="11" s="1"/>
  <c r="C224" i="11" s="1"/>
  <c r="C225" i="11" s="1"/>
  <c r="C226" i="11" s="1"/>
  <c r="C228" i="11" s="1"/>
  <c r="C229" i="11" s="1"/>
  <c r="C233" i="11" s="1"/>
  <c r="C238" i="11" l="1"/>
  <c r="C239" i="11" s="1"/>
  <c r="C240" i="11" s="1"/>
  <c r="C241" i="11" l="1"/>
  <c r="C242" i="11" s="1"/>
  <c r="C243" i="11" l="1"/>
  <c r="C245" i="11" s="1"/>
  <c r="C246" i="11" l="1"/>
  <c r="C257" i="11" s="1"/>
  <c r="C262" i="11" s="1"/>
  <c r="C264" i="11" s="1"/>
  <c r="C265" i="11" s="1"/>
  <c r="C266" i="11" s="1"/>
  <c r="C267" i="11" s="1"/>
  <c r="C268" i="11" s="1"/>
  <c r="C269" i="11" s="1"/>
  <c r="C271" i="11" s="1"/>
  <c r="C276" i="11" s="1"/>
  <c r="C278" i="11" s="1"/>
  <c r="C279" i="11" s="1"/>
  <c r="C280" i="11" s="1"/>
  <c r="C281" i="11" s="1"/>
  <c r="C282" i="11" s="1"/>
  <c r="C283" i="11" s="1"/>
  <c r="C285" i="11" s="1"/>
  <c r="C286" i="11" s="1"/>
  <c r="C290" i="11" s="1"/>
  <c r="C295" i="11" s="1"/>
  <c r="C297" i="11" s="1"/>
  <c r="C298" i="11" s="1"/>
  <c r="C299" i="11" s="1"/>
  <c r="C300" i="11" s="1"/>
  <c r="C301" i="11" s="1"/>
  <c r="C302" i="11" s="1"/>
  <c r="C304" i="11" s="1"/>
  <c r="C309" i="11" s="1"/>
  <c r="C311" i="11" s="1"/>
  <c r="C312" i="11" s="1"/>
  <c r="C313" i="11" s="1"/>
  <c r="C314" i="11" s="1"/>
  <c r="C315" i="11" s="1"/>
  <c r="C316" i="11" s="1"/>
  <c r="C318" i="11" s="1"/>
  <c r="C319" i="11" s="1"/>
  <c r="C323" i="11" s="1"/>
  <c r="C328" i="11" s="1"/>
  <c r="C330" i="11" s="1"/>
  <c r="C331" i="11" s="1"/>
  <c r="C332" i="11" s="1"/>
  <c r="C333" i="11" s="1"/>
  <c r="C334" i="11" s="1"/>
  <c r="C335" i="11" s="1"/>
  <c r="C337" i="11" s="1"/>
  <c r="C342" i="11" s="1"/>
  <c r="C344" i="11" s="1"/>
  <c r="C345" i="11" s="1"/>
  <c r="C346" i="11" s="1"/>
  <c r="C347" i="11" s="1"/>
  <c r="C348" i="11" s="1"/>
  <c r="C349" i="11" s="1"/>
  <c r="C351" i="11" s="1"/>
  <c r="C352" i="11" s="1"/>
  <c r="C360" i="11" s="1"/>
  <c r="C361" i="11" s="1"/>
  <c r="C362" i="11" s="1"/>
  <c r="C363" i="11" s="1"/>
  <c r="C364" i="11" s="1"/>
  <c r="C365" i="11" s="1"/>
  <c r="C369" i="11" l="1"/>
  <c r="C370" i="11" s="1"/>
  <c r="C371" i="11" l="1"/>
  <c r="C372" i="11" s="1"/>
  <c r="C373" i="11" s="1"/>
  <c r="C142" i="13"/>
  <c r="C143" i="13" s="1"/>
  <c r="C374" i="11" l="1"/>
  <c r="C378" i="11" s="1"/>
  <c r="C379" i="11" s="1"/>
  <c r="C380" i="11" s="1"/>
  <c r="C381" i="11" s="1"/>
  <c r="C382" i="11" s="1"/>
  <c r="C383" i="11" s="1"/>
  <c r="C144" i="13"/>
  <c r="C145" i="13" l="1"/>
  <c r="C146" i="13" l="1"/>
  <c r="C147" i="13"/>
  <c r="C148" i="13" l="1"/>
  <c r="C151" i="13" l="1"/>
  <c r="C152" i="13" l="1"/>
  <c r="C153" i="13" l="1"/>
  <c r="C154" i="13" s="1"/>
  <c r="C155" i="13" s="1"/>
  <c r="C156" i="13" s="1"/>
  <c r="C157" i="13" s="1"/>
  <c r="C158" i="13" s="1"/>
  <c r="C159" i="13" s="1"/>
  <c r="C160" i="13" s="1"/>
  <c r="C161" i="13" s="1"/>
  <c r="C162" i="13" s="1"/>
  <c r="C163" i="13" s="1"/>
  <c r="C165" i="13" s="1"/>
  <c r="C167" i="13" s="1"/>
  <c r="C180" i="13" s="1"/>
  <c r="C187" i="13" s="1"/>
  <c r="C192" i="13" s="1"/>
  <c r="C197" i="13" s="1"/>
  <c r="C202" i="13" s="1"/>
  <c r="C207" i="13" s="1"/>
  <c r="C212" i="13" s="1"/>
  <c r="C226" i="13" s="1"/>
  <c r="C229" i="13" l="1"/>
  <c r="C230" i="13"/>
  <c r="C231" i="13" s="1"/>
  <c r="C232" i="13" l="1"/>
  <c r="C233" i="13" s="1"/>
  <c r="C234" i="13" l="1"/>
  <c r="C237" i="13" l="1"/>
  <c r="C238" i="13" l="1"/>
  <c r="C239" i="13" l="1"/>
  <c r="C240" i="13" l="1"/>
  <c r="C241" i="13" l="1"/>
  <c r="C242" i="13" l="1"/>
  <c r="C243" i="13" l="1"/>
  <c r="C244" i="13" s="1"/>
  <c r="C245" i="13" s="1"/>
  <c r="C246" i="13" s="1"/>
  <c r="C247" i="13" s="1"/>
  <c r="C248" i="13" s="1"/>
  <c r="C249" i="13" s="1"/>
  <c r="C251" i="13" s="1"/>
  <c r="C253" i="13" s="1"/>
  <c r="C265" i="13" s="1"/>
  <c r="C272" i="13" s="1"/>
  <c r="C277" i="13" s="1"/>
  <c r="C282" i="13" s="1"/>
  <c r="C287" i="13" s="1"/>
  <c r="C292" i="13" s="1"/>
  <c r="C297" i="13" s="1"/>
  <c r="C305" i="13" s="1"/>
  <c r="C306" i="13" s="1"/>
  <c r="C307" i="13" s="1"/>
  <c r="C308" i="13" s="1"/>
  <c r="C309" i="13" s="1"/>
  <c r="C310" i="13" s="1"/>
  <c r="C313" i="13" s="1"/>
  <c r="C315" i="13" s="1"/>
  <c r="C316" i="13" s="1"/>
  <c r="C317" i="13" s="1"/>
  <c r="C318" i="13" s="1"/>
  <c r="C319" i="13" s="1"/>
  <c r="C320" i="13" s="1"/>
  <c r="C321" i="13" s="1"/>
  <c r="C322" i="13" s="1"/>
  <c r="C324" i="13" s="1"/>
  <c r="C326" i="13" s="1"/>
  <c r="C339" i="13" s="1"/>
  <c r="C345" i="13" s="1"/>
  <c r="C347" i="13" s="1"/>
  <c r="C349" i="13" s="1"/>
  <c r="C351" i="13" s="1"/>
  <c r="C360" i="13" s="1"/>
  <c r="C366" i="13" s="1"/>
  <c r="C368" i="13" s="1"/>
  <c r="C370" i="13" s="1"/>
  <c r="C372" i="13" s="1"/>
  <c r="C381" i="13" s="1"/>
  <c r="C387" i="13" s="1"/>
  <c r="C392" i="13" s="1"/>
  <c r="C398" i="13" s="1"/>
  <c r="C407" i="13" s="1"/>
  <c r="C413" i="13" s="1"/>
  <c r="C415" i="13" s="1"/>
  <c r="C416" i="13" s="1"/>
  <c r="C418" i="13" s="1"/>
  <c r="C431" i="13" s="1"/>
  <c r="C433" i="13" s="1"/>
  <c r="C434" i="13" s="1"/>
  <c r="C435" i="13" s="1"/>
  <c r="C436" i="13" s="1"/>
  <c r="C437" i="13" s="1"/>
  <c r="C43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tc={6DE23D14-3D2B-45AB-B49E-09A96B1E8AB7}</author>
    <author>tc={3765C466-9C69-43A8-8D8A-C1D644E835D0}</author>
    <author>tc={43DDE8A5-9BA7-452F-B1B1-C0A90437D3B9}</author>
    <author>tc={17322DF7-485D-4B78-B249-90497D1E7947}</author>
    <author>tc={2B90892A-CC37-491A-915C-5705B842B2F8}</author>
    <author>tc={BB01F163-68A4-4D72-B59B-DE7CFC539318}</author>
    <author>tc={33CAA42F-9A6E-4784-9721-0FEEC9AC62D5}</author>
    <author>tc={B2B74FC1-E6F8-4DEB-B818-CB8BE517A275}</author>
  </authors>
  <commentList>
    <comment ref="A20" authorId="0" shapeId="0" xr:uid="{6DE23D14-3D2B-45AB-B49E-09A96B1E8AB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@Chloe BOUTRON c'est très large ces catégories, peut être faire des sous catégories ?
Réponse :
    @Adam POUPARD Il s'agirait plutot de lister les gros risques macro auquel le payx va etre confronté. Pour la France, tu as trouvé des infos sur quels chiffres macro?
Réponse :
    J'ai trouvé des infos sur la santé, les inégalités (pas de chiffrage précis), les migrations
Réponse :
    Je peux chercher d'autres trucs
Réponse :
    L'éducation je n'ai vraiment rien
Réponse :
    N'hésite pas à me lancer d'autres idées j'irai creuser
Réponse :
    @Adam POUPARD, Ok super! Tous ces indics "socios" vont plutot dans l'indicateur du dessous je pense (meme si evidemment ca recoupe la macro). Si tu trouves pas sur certains trucs pas de soucis, l'idée est justement de voir ce au'on trouve vs ce qu'on trouve pas. Pour Macro risks je pense qu'il vaut mieux focus sur des indic macro typiques: GDP, productivité (of K, of L), inflation, taux d'interets, emploi... peut etre forex rates (???) Mais ca depend de ce que tu trouves!</t>
      </text>
    </comment>
    <comment ref="R24" authorId="1" shapeId="0" xr:uid="{3765C466-9C69-43A8-8D8A-C1D644E835D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 actualiser rapidement ! le SECTEN 2022 arrive bientôt !</t>
      </text>
    </comment>
    <comment ref="R25" authorId="2" shapeId="0" xr:uid="{43DDE8A5-9BA7-452F-B1B1-C0A90437D3B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 ajouter dans le détail @Adam POUPARD</t>
      </text>
    </comment>
    <comment ref="R28" authorId="3" shapeId="0" xr:uid="{17322DF7-485D-4B78-B249-90497D1E794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Faire relire à Vivian une fois + complet
Réponse :
    + 1</t>
      </text>
    </comment>
    <comment ref="U32" authorId="4" shapeId="0" xr:uid="{2B90892A-CC37-491A-915C-5705B842B2F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@Chloe BOUTRON Si on parle de NPV on lance le débat infini sur le discount rate non ? J'ai pris 0.1 par défaut
Réponse :
    @Adam POUPARD, est ce que le détail de la méthodo pour chiffrer les 214Md est disponible? Je note at NPV pour inciter les pays a réfléchir à ca quand ils commencent à chiffrer leurs couts prospectifs, et ej me demande du coup si les chiffres pour la France prennent deja en compte cette temporalité.
Réponse :
    @Chloe BOUTRON j'ai vraiment juste repris le 2.3Mds/an de la derniere publi de Vivian et j'ai sommé jusqu'à 2050 avec un taux d'actualisation de 0.1
Réponse :
    @Adam POUPARD Peut etre voir avec Vivian sa methodo de chiffrage, savoir si ca inclu un discount rate/une temporalité quelconque. En fonction de sa réponse peut etre que NPV deviendra irrelevant :)</t>
      </text>
    </comment>
    <comment ref="Q33" authorId="5" shapeId="0" xr:uid="{BB01F163-68A4-4D72-B59B-DE7CFC53931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@Sébastien POSTIC renvoie au coût de l'inaction, dont des chiffrages existent niveau monde, et des méthodos + locales par ex https://www.cerema.fr/fr/actualites/cout-inaction-face-au-changement-climatique-cerema-elabore. Peut-être recentrer sur ça ?</t>
      </text>
    </comment>
    <comment ref="A39" authorId="6" shapeId="0" xr:uid="{33CAA42F-9A6E-4784-9721-0FEEC9AC62D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@Chloe BOUTRON on parle bien du solde Investissements favorables - investissements défavorables ?
Réponse :
    @Adam POUPARD la il s'agit vraiment du chiffrage des besoins en financement (public privé ppp autres) pour atteindre les objectifs d'atténuation 2050 (ou 2030). Pas de distinction particulière sur brun/vert. Dispo pour en discuter si besoin --&gt; d'ailleurs on peut faire un point quand t'auras un peu avancé pour que tu me dises quoi clarifier !</t>
      </text>
    </comment>
    <comment ref="L117" authorId="7" shapeId="0" xr:uid="{B2B74FC1-E6F8-4DEB-B818-CB8BE517A27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@Sarah Bendahou, coucou Sarah, à la suite de notre discussion de ce matin, pourrais tu me dire si cette recommendation "miroir" te semble pertinente s'il te plait ? Je voudrais au mieux ne pas faire de recommendations qui pouraient etre un peu sensibles par rapport à celles que vous faites! Merci d'avance :) (et pas d'urgence).
Réponse :
    coucou Chloé, pour moi ça me semble très bien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tc={08EBC06D-CD83-4D6A-849D-0D7ACD87041C}</author>
    <author>tc={5B5A94E4-C8DC-4BDB-8A30-7AC56D549EE2}</author>
    <author>tc={9048A7B8-BD62-417B-B361-AEF05F0C80D3}</author>
  </authors>
  <commentList>
    <comment ref="M110" authorId="0" shapeId="0" xr:uid="{08EBC06D-CD83-4D6A-849D-0D7ACD87041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@Sarah Bendahou, coucou Sarah, à la suite de notre discussion de ce matin, pourrais tu me dire si cette recommendation "miroir" te semble pertinente s'il te plait ? Je voudrais au mieux ne pas faire de recommendations qui pouraient etre un peu sensibles par rapport à celles que vous faites! Merci d'avance :) (et pas d'urgence).
Réponse :
    coucou Chloé, pour moi ça me semble très bien !</t>
      </text>
    </comment>
    <comment ref="V136" authorId="1" shapeId="0" xr:uid="{5B5A94E4-C8DC-4BDB-8A30-7AC56D549EE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@Chloe BOUTRON Si on parle de NPV on lance le débat infini sur le discount rate non ? J'ai pris 0.1 par défaut
Réponse :
    @Adam POUPARD, est ce que le détail de la méthodo pour chiffrer les 214Md est disponible? Je note at NPV pour inciter les pays a réfléchir à ca quand ils commencent à chiffrer leurs couts prospectifs, et ej me demande du coup si les chiffres pour la France prennent deja en compte cette temporalité.
Réponse :
    @Chloe BOUTRON j'ai vraiment juste repris le 2.3Mds/an de la derniere publi de Vivian et j'ai sommé jusqu'à 2050 avec un taux d'actualisation de 0.1
Réponse :
    @Adam POUPARD Peut etre voir avec Vivian sa methodo de chiffrage, savoir si ca inclu un discount rate/une temporalité quelconque. En fonction de sa réponse peut etre que NPV deviendra irrelevant :)</t>
      </text>
    </comment>
    <comment ref="C137" authorId="2" shapeId="0" xr:uid="{9048A7B8-BD62-417B-B361-AEF05F0C80D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@Chloe BOUTRON on parle bien du solde Investissements favorables - investissements défavorables ?
Réponse :
    @Adam POUPARD la il s'agit vraiment du chiffrage des besoins en financement (public privé ppp autres) pour atteindre les objectifs d'atténuation 2050 (ou 2030). Pas de distinction particulière sur brun/vert. Dispo pour en discuter si besoin --&gt; d'ailleurs on peut faire un point quand t'auras un peu avancé pour que tu me dises quoi clarifier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<sst xmlns="http://schemas.openxmlformats.org/spreadsheetml/2006/main" count="5282" uniqueCount="1076">
  <si>
    <t>DASHBOARD OVERVIEW</t>
  </si>
  <si>
    <t>XXX</t>
  </si>
  <si>
    <t>Country</t>
  </si>
  <si>
    <t>Local currency</t>
  </si>
  <si>
    <t>Link to main document</t>
  </si>
  <si>
    <t>Other relevant documents</t>
  </si>
  <si>
    <t>&gt;&gt; directly related to LTS (e.g. financial strategy, sectoral action plans) or context-relevant (e.g., GHG emission reduction targets, national emissions reduction plans, laws, 5 years plans…)</t>
  </si>
  <si>
    <t>&gt;&gt; year</t>
  </si>
  <si>
    <t>Real or nominal values ?</t>
  </si>
  <si>
    <t>LTS OVERVIEW</t>
  </si>
  <si>
    <t>#</t>
  </si>
  <si>
    <t>Indicator name</t>
  </si>
  <si>
    <t>Unit</t>
  </si>
  <si>
    <t>Comment</t>
  </si>
  <si>
    <t>Current</t>
  </si>
  <si>
    <t>How to fill it ?</t>
  </si>
  <si>
    <t>Resources to go further</t>
  </si>
  <si>
    <t>Priority of indicator</t>
  </si>
  <si>
    <t>Level of indicator</t>
  </si>
  <si>
    <t>Type</t>
  </si>
  <si>
    <t>Number of entries</t>
  </si>
  <si>
    <t>Entry=</t>
  </si>
  <si>
    <t>Why is it relevant?</t>
  </si>
  <si>
    <t xml:space="preserve">How to fill it? </t>
  </si>
  <si>
    <t>Strong link with other indicator (cell number)</t>
  </si>
  <si>
    <t>Medium link with other indicator (cell number)</t>
  </si>
  <si>
    <t xml:space="preserve">Who made modifications? </t>
  </si>
  <si>
    <t xml:space="preserve">Date of modification? </t>
  </si>
  <si>
    <t>General comments on indicator?</t>
  </si>
  <si>
    <t>France figure</t>
  </si>
  <si>
    <t>Source France figure</t>
  </si>
  <si>
    <t>Difficulté à trouver pour la France</t>
  </si>
  <si>
    <t>Commentaire</t>
  </si>
  <si>
    <t>[Why is this section relevant ?]</t>
  </si>
  <si>
    <t xml:space="preserve">List of main targets &amp; information about the main policy strategy </t>
  </si>
  <si>
    <t>tCO2eq/year</t>
  </si>
  <si>
    <t>number + text</t>
  </si>
  <si>
    <t xml:space="preserve">multiple </t>
  </si>
  <si>
    <t>filled by user</t>
  </si>
  <si>
    <t xml:space="preserve">LTS usually reprise NDC targets, or go further, and detail pathways (sectoral and policy) to achieve these targets. Oftentime, targets are refined by milestones. Gathering this information is key to understand the effort to be deployed by all economic actors to achieve cliamte obejctives. </t>
  </si>
  <si>
    <t xml:space="preserve">Information can be derived from the national LTS. </t>
  </si>
  <si>
    <t>N/A</t>
  </si>
  <si>
    <t>CB</t>
  </si>
  <si>
    <t>17.06.22</t>
  </si>
  <si>
    <t>Key transition sectors &amp; related targets</t>
  </si>
  <si>
    <t>[text]</t>
  </si>
  <si>
    <t>text + number</t>
  </si>
  <si>
    <t xml:space="preserve">A specificity of LTS is that they usually translate national targets at the sectoral level, and identify key transition sectors and sectoral patwhays (policies and milestones) in doing so. Understanding sectoral targets, pathways, and policies is an important element to best understand forthcoming changes to the national economy and their repercussions on economic actors. </t>
  </si>
  <si>
    <t xml:space="preserve">check box + text ? </t>
  </si>
  <si>
    <t xml:space="preserve">Liste deroulante ou selection en fonction du choix. Pas un indicateur en soit. </t>
  </si>
  <si>
    <t>More detailed national resources may also be available within your governement, academia, or national CSOs.</t>
  </si>
  <si>
    <t>text + numbers</t>
  </si>
  <si>
    <t xml:space="preserve">This indicator serves as basis to understand economic challenges that will arise or are arising due to climate change. </t>
  </si>
  <si>
    <t>National scientific and economic studies and international reports provide good information regarding climate risks faced a country. The following international resources can provide estimates of country specific climate risks: 
https://climateknowledgeportal.worldbank.org/country-profiles</t>
  </si>
  <si>
    <t>117, 122, 125</t>
  </si>
  <si>
    <t>140, 32, 172</t>
  </si>
  <si>
    <t>08.06.22</t>
  </si>
  <si>
    <t>180 évènements entre 1900 et 2017 : Vagues de chaleur, avalanches, mouvements de terrain, Inondations, Phénomènes atmosphériques, Feux de forêt - Augmentation de l'intensité prévue d'après les modèles du GIEC</t>
  </si>
  <si>
    <t>CGDD - Risques climatiques :six Français sur dix sont d’ores et déjà concernés ; GIEC</t>
  </si>
  <si>
    <t>Facile</t>
  </si>
  <si>
    <t>Chiffrage présent dans AR6 IPCC</t>
  </si>
  <si>
    <t>local currency</t>
  </si>
  <si>
    <t xml:space="preserve">Refinements of the methodology could help provide insight on projected disaster management costs, by type of costs (emergency, rebuilding..), and by type of event. </t>
  </si>
  <si>
    <t>numbers</t>
  </si>
  <si>
    <t xml:space="preserve">This indicator provides real or estimated costs that climate change incurs on the national economy, and on the government and public services. It allows incorporating these costs in an enlarged vision of the effects of climate change. Furthermore, detailling this indicator is the first step to derive a methodology to assess prospective costs that will be incurred by climate change (see "to go further"). </t>
  </si>
  <si>
    <t>This indicator can be filled for a past year by cross referencing natural disasters and budget items in the general budget, public entities budgets and SOEs budgets that have been allocated to preventing, responding, or recovering from a natural disaster. The following database records natural disasters on a yearly basis and provides an example of methodology to quantify disaster management costs: 
https://www.ncei.noaa.gov/access/monitoring/billions/</t>
  </si>
  <si>
    <t>1989-2019 : 74,1Mds€ ; 2020-2050 : 143Mds€</t>
  </si>
  <si>
    <t>Fédération française des assurances - IMPACT DU CHANGEMENT CLIMATIQUE SUR L’ASSURANCE À L’HORIZON 2050</t>
  </si>
  <si>
    <t>Moyen</t>
  </si>
  <si>
    <t>Pas de chiffrage public trouvé - Assureurs et réassureurs</t>
  </si>
  <si>
    <t>Derive a national methodology to assess fiscal risks associated with climate change. This could be done through engaging governmental entities, CSOs or academia.</t>
  </si>
  <si>
    <t>numbers + text</t>
  </si>
  <si>
    <t xml:space="preserve">Climate change and associated natural disasters and weather events imact the real economy and tax payers' ability to operate at optimal capacity. Underproducing or not producing, they also earn less and cosume less. All tax revenue associated with levels of productivity, income and earnings, or consumptions are therefore negatively impacted by climate change, altogether disturbing the budgetary balance. This disturbance needs to be accurately quantified to anticipate its likely effects, and to design strategies to prevent it from negatively impacting the state. </t>
  </si>
  <si>
    <t>The following resources provide information and examples of efforts conducted to quantify national fiscal risks ensuing from climate change:
https://www.oecd.org/gov/budgeting/scoping-paper-on-fiscal-sustainability-and-climate-change.pdf
https://www.bennettinstitute.cam.ac.uk/wp-content/uploads/2020/12/Climate_change_and_fiscal_sustainability_1.pdf
https://obr.uk/frr/fiscal-risks-report-july-2021/
https://www.whitehouse.gov/omb/briefing-room/2022/04/04/quantifying-risks-to-the-federal-budget-from-climate-change/
https://www.whitehouse.gov/wp-content/uploads/2022/04/ap_21_climate_risk_fy2023.pdf
https://obamawhitehouse.archives.gov/sites/default/files/omb/reports/omb_climate_change_fiscal_risk_report.pdf</t>
  </si>
  <si>
    <t>125, 122</t>
  </si>
  <si>
    <t>Augmentation passée des recettes de la tarification carbone (9/250Mds€ = 4% en 2021), stagnation et diminution potentielle si le taux n'augmente pas. Les revenus de la vente des quotas d'émission de l'EU ETS augmentent avec la couverture et le prix puis se contracteront quand l'intensité carbone de l'économie diminuera. Création d'une fiscalité sur les gaz réfrigérants HFC prévue pour 2021 et décalée</t>
  </si>
  <si>
    <t>CMC 2022, SNBC pour HFC</t>
  </si>
  <si>
    <t>Difficile</t>
  </si>
  <si>
    <t>Pas de chiffrage public trouvé</t>
  </si>
  <si>
    <t>multiple (currency, percentage, GDP points…)</t>
  </si>
  <si>
    <t>Derive a national methodology to model macroeconomic risks associated with climate change. This could be done through engaging governmental entities, CSOs or academia.</t>
  </si>
  <si>
    <t xml:space="preserve">Climate change has consequences on all aspects of national economies, including macroeconomic concerns. These need to be better understood in order to design preventive or protective strategies. </t>
  </si>
  <si>
    <t>The following links provide information on macroeconomic risks and present methodological developments to quantify them:
https://www.sciencedirect.com/science/article/pii/S0140988321004898#:~:text=A%20persistent%20rise%20in%20temperatures,investment%20and%20damaging%20human%20health.
https://www.ecb.europa.eu/pub/pdf/scpops/ecb.op243~2ce3c7c4e1.en.pdf
https://www.ngfs.net/sites/default/files/medias/documents/ngfs_research_priorities_final.pdf
https://www.frbsf.org/economic-research/wp-content/uploads/sites/4/Batten-Sowerbutts-Tanaka-Climate-change-Macroeconomic-impact-and-implications-for-monetary-policy.pdf?pwm=8909</t>
  </si>
  <si>
    <t>117, 122, 140</t>
  </si>
  <si>
    <t>Le  France,  ayant  un  climat  tempéré,  fait  partie  des  pays  pour  lesquels  le  signe  de  l'impact  économique  direct  duchangement  climatique  est  incertain  dans  les  estimations. Baisse des rendements agricoles, baisse des rendements du travail, produtivité du capital, emplois.</t>
  </si>
  <si>
    <t>DG Trésor -  Effets économiques du changement climatique</t>
  </si>
  <si>
    <t xml:space="preserve">Obtaining a thourough view of the impacts of climate change on a variety of social dimensions will provide a sense of the margin of error that exists when forecasting the macroeconomic or fiscal impacts of climate change. Later on, these social impacts coumld be factored in models of climate change impact on the national economy. </t>
  </si>
  <si>
    <t xml:space="preserve">Climate change is forecasted to have sizeable impacts on the physical and economic well-being of people. Beyond directly affecting people's health through increasingly frequent heat waves, wildfires and smog, climate change is forecasted to decrease agricultural yield and survival of livestock, to destroy or render housing and infrastructures inhospitable, and more. Through these shocks, climate change is expected to increase poverty for many, widen inequalities, decrease access to basic needs and services, including health care, and decrease access to education. These social impacts of climate change are particularly relevant for the management of climate strategies from the point of view of Ministries of Finances as they will generate significant changes to the economy (productivity, inflation), to economic challenges faced by the country (increased poverty, lower skilled workforce), and to public finance elements such as the budgetary balance (e.g., a higher proportion of households living under the poverty line will decrease tax revenue for governments). The social impacts of climate change need to be better understood and quantified in order to best anticipate and mitigate them.  </t>
  </si>
  <si>
    <t xml:space="preserve">Reports on the impact of climate change on one or more social dimensions often use and detail the scientific methodology used to quantify, or at best assess, those impacts. These methodologies can be appropriated to quantify the social impacts of climate change for your country. A starting point could be to focus on one or two social dimensions that are particularly relevant to your country given existing laws, bills, or in response to a current agenda or challenge. Below is a non-exhaustive list of reports which make their methodology explicit, or provide relevant information: https://www.un.org/esa/desa/papers/2017/wp152_2017.pdf     https://www.sciencedirect.com/science/article/abs/pii/S187734351000148X   https://www.theccc.org.uk/wp-content/uploads/2021/07/Independent-Assessment-of-UK-Climate-Risk-Advice-to-Govt-for-CCRA3-CCC.pdf   https://repositorio.cepal.org/bitstream/handle/11362/38281/1/LCCARL396_en.pdf   http://library.fes.de/pdf-files/id-moe/15863.pdf </t>
  </si>
  <si>
    <t>171, 11, 12</t>
  </si>
  <si>
    <t>135, 117</t>
  </si>
  <si>
    <t>23.06.22</t>
  </si>
  <si>
    <t>Impact santé (MinSanté : https://solidarites-sante.gouv.fr/IMG/pdf/achia_brochure-fr.pdf), flux migratoires (IRIS : https://www.iris-france.org/wp-content/uploads/2016/09/2016-mai-Etude-Impact-du-changement-climatique-sur-les-flux-migratoires-%C3%A0-lhorizon-2030.pdf), inégalité (pas de chiffrage précis : https://notreaffaireatous.org/wp-content/uploads/2020/12/InegalitesClimatiques_MAQUETTE_2020.12.09_opti-1.pdf)</t>
  </si>
  <si>
    <t>A préciser, certaines catégories sont + faciles à trouver</t>
  </si>
  <si>
    <t xml:space="preserve">title </t>
  </si>
  <si>
    <t xml:space="preserve">1.      Climate change adaptation targets laid out in LTS </t>
  </si>
  <si>
    <t>MTE - PNACC 2</t>
  </si>
  <si>
    <t>Main adaptation challenges</t>
  </si>
  <si>
    <t>text</t>
  </si>
  <si>
    <t xml:space="preserve">This indicator provides information on the key physical and economic adaptation challenges faced by the country. It indicates where to focus the national adapation efforts and suggests where investments need to be directed. </t>
  </si>
  <si>
    <t>See LTS for details</t>
  </si>
  <si>
    <t>109, 142</t>
  </si>
  <si>
    <t>Feux de forêt et de broussailles : adaptation de la gestion forestière / Santé Publique : vigilance relative à la sécurité transfusionnelle au regard des risques émergents - messages de prévention auprès de différents publics - production  de  données  de  surveillance  sanitaire / Outils de la prévention des risques naturels : le bâti sera  progressivement  adapté  au  changement  climatique  pour  favoriser  la  résilience  aux risques  tant  naturels  que  sanitaires - information préventive, l'éducation et la formation en vue d’accroître la culture du risque - solutions  pour  accroître  la  robustesse  au  changement  climatique  des  mécanismes  de  prise  en charge des risques résiduels sur les marchés privés de l’assurance / Vie et transformation des territoires : imitation de la consommation d’espaces naturels - infiltration des précipitations avec l’ambition de désimperméabiliser à terme - restauration écologique / Renforcer la résilience des écosystèmes etc...</t>
  </si>
  <si>
    <t>Key adaptation levers laid out in LTS</t>
  </si>
  <si>
    <t>2. National contribution to climate change:</t>
  </si>
  <si>
    <t>127, 117, 122</t>
  </si>
  <si>
    <t>13, 171</t>
  </si>
  <si>
    <t>Total GHG emissions</t>
  </si>
  <si>
    <t>MtCO2eq/year</t>
  </si>
  <si>
    <t>Current + LTS targets</t>
  </si>
  <si>
    <t>number</t>
  </si>
  <si>
    <t xml:space="preserve">This indicator provides information as to the size of the task at hand to transition to a low carbon economy. It also reports on recent slow-downs or accelarations in the transition, overall helping understand whether public action is on trend to achieve climate goals or not and helping understand how public action on climate change impacts the overall economy. </t>
  </si>
  <si>
    <t>2019 : 436MtCO2Eq, 1990 : 544MtCO2eq</t>
  </si>
  <si>
    <t>CITEPA - SECTEN</t>
  </si>
  <si>
    <t>Ce n'est que l'inventaire national des émissions de GES, le SDES calcule aussi l'empreinte carbone de la demande finale française (méthode TES)</t>
  </si>
  <si>
    <t>Total GHG emissions per capita</t>
  </si>
  <si>
    <t xml:space="preserve">This indicator provides additional information on the economic sectors that will need to be targeted to sustain the transition to a low carbon economy. </t>
  </si>
  <si>
    <t>142, 145, 157</t>
  </si>
  <si>
    <t>Répartition dans le SECTEN</t>
  </si>
  <si>
    <t>Is the country an importer or exporter of fossil fuels?</t>
  </si>
  <si>
    <t>Is it an importer or exporter of mining products?</t>
  </si>
  <si>
    <t>Is it an importer or exporter of heavy industrial goods ?</t>
  </si>
  <si>
    <t>E.g. steel, fertilizers, etc.</t>
  </si>
  <si>
    <t xml:space="preserve">Is it an importer or exporter of products that generate deforestation? </t>
  </si>
  <si>
    <t xml:space="preserve">2.      GHG emission reduction targets laid out in LTS (incl. different milestones, or 2050 net-zero target if laid out) </t>
  </si>
  <si>
    <t xml:space="preserve"> </t>
  </si>
  <si>
    <t>Réduction des émissions brutes d’un facteur au moins égal à 6</t>
  </si>
  <si>
    <t>SNBC - Mars 2020</t>
  </si>
  <si>
    <t>Main mitigation challenges</t>
  </si>
  <si>
    <t>The identification of key policy levers can guide the design and implementation of mitigation measures</t>
  </si>
  <si>
    <t xml:space="preserve">32, 46 </t>
  </si>
  <si>
    <t>Efforts très ambitieux en matière d’efficacité énergétique, ambitieux   également   en   termes   de   sobriété,   impliquant   desinvestissements massifs et une transformation substantielle de nos modes de production et deconsommationafin de développer une économie plus circulaire, à la fois économe en ressourceset moins productrice de déchets. maîtriser les émissions des biens et services importés par la France est également de notreresponsabilité. repose sur un recours à des technologiesprincipalement existante et dans une mesure limitée et raisonnable à des technologies trèsinnovantes. Il considère des potentiels de décarbonation des différents secteurs  de l’économieambitieux mais réalistes</t>
  </si>
  <si>
    <t>NOTES + A CLASSER</t>
  </si>
  <si>
    <t>see GIEC</t>
  </si>
  <si>
    <t>This indicator shows the costs of delaying the implementation of adequate adaptation measures</t>
  </si>
  <si>
    <t>138, 140</t>
  </si>
  <si>
    <t>SP: Avancé ça déjà non? Ou alors tourner plus flex à la fois en type de reporting et en précision : estimated cost of inaction ? lister les sources possibles d’un coût de l’inaction, pour le quali ?</t>
  </si>
  <si>
    <t>CLIMATE INVESTMENTS</t>
  </si>
  <si>
    <t xml:space="preserve">Current total adaptation investments </t>
  </si>
  <si>
    <t>Breakdown by sector</t>
  </si>
  <si>
    <t>Compared to current levels</t>
  </si>
  <si>
    <t xml:space="preserve">Current total mitigation investments </t>
  </si>
  <si>
    <t xml:space="preserve">Current total climate investments </t>
  </si>
  <si>
    <t>Adaptation + mitigation</t>
  </si>
  <si>
    <t>Total climate investment gap</t>
  </si>
  <si>
    <r>
      <t>Total public investment for current year</t>
    </r>
    <r>
      <rPr>
        <sz val="11"/>
        <color theme="1"/>
        <rFont val="Calibri"/>
        <family val="2"/>
        <scheme val="minor"/>
      </rPr>
      <t xml:space="preserve"> </t>
    </r>
  </si>
  <si>
    <t xml:space="preserve">Provides a reference. </t>
  </si>
  <si>
    <t xml:space="preserve">Total green (incl. adapted) public investment, total harmful public investment, total neutral public investment. </t>
  </si>
  <si>
    <t xml:space="preserve">The information presneted in this indicator provides a starting point to understand the impact of public investment on climate change and national climate targets. </t>
  </si>
  <si>
    <t xml:space="preserve">The indicator can be filled following an evaluation of public investment flows for the current year on the basis of a taxonomy of activities. The taxonomy can be developped at the national level based on a handful of principles, as starting point, or can be based on international taxonomies (e.g., EU Taxonomy Regulation). At the ideal level, the taxonomy will be fully sketched out for the country based on national objectives and priorities, and in consideration of international standards. </t>
  </si>
  <si>
    <t>SP: Là il faudra qu’on discute d’après ce qu’on s’est dit tout à l’heure. La déf de Vivian est mal adaptée (huhu) pour les pays en développement, je suis pour lui faire de la place mais peut-être pas brutalement et après avoir proposé une approche plus « consensuelle »</t>
  </si>
  <si>
    <t xml:space="preserve">Percentage of public investment going to projects or programs which take adaptation into account </t>
  </si>
  <si>
    <t>percentage</t>
  </si>
  <si>
    <t xml:space="preserve">This information is relevant as current investments should start incorporating adaptation concerns in order to limit the costs of adaptation in the future. </t>
  </si>
  <si>
    <t xml:space="preserve">SP: Là aussi j’ai peur que le niveau de pédagogie soit trop important et qu’on ne trouve pas notre public, à discuter. Je suis dsl d’avoir raté cet échange avec Vivian :-/ </t>
  </si>
  <si>
    <r>
      <t xml:space="preserve">Green public investment for current year: </t>
    </r>
    <r>
      <rPr>
        <sz val="11"/>
        <rFont val="Calibri"/>
        <family val="2"/>
        <scheme val="minor"/>
      </rPr>
      <t xml:space="preserve">total and general information about investment returns performance. </t>
    </r>
  </si>
  <si>
    <t xml:space="preserve">Breakdown of green public investment for current year by goal pursued, mitigation, adaptation, cross-cutting. </t>
  </si>
  <si>
    <t xml:space="preserve">Breakdown of green public investment for current year by investment source (general budget, SOE, agencies). Breakdown of green public investment by sector. </t>
  </si>
  <si>
    <r>
      <t xml:space="preserve">List who or what sort of project is targeted, with how much $. How much is directed to new projects? How much is directed towards maintaining current projects? How much is directed to restructuring existing projects/programs to include climate considerations? </t>
    </r>
    <r>
      <rPr>
        <i/>
        <sz val="11"/>
        <rFont val="Calibri"/>
        <family val="2"/>
        <scheme val="minor"/>
      </rPr>
      <t xml:space="preserve">(information possibly available only for general budget projects). </t>
    </r>
  </si>
  <si>
    <t>bonus</t>
  </si>
  <si>
    <t>Available resources</t>
  </si>
  <si>
    <t>%</t>
  </si>
  <si>
    <t>PRICES</t>
  </si>
  <si>
    <t>Projected changes in insurance rates/premiums for goods and services vulnerable to climate risks</t>
  </si>
  <si>
    <t>2: one for domestically produced, one for internationally produced</t>
  </si>
  <si>
    <t>EMPLOYMENT</t>
  </si>
  <si>
    <r>
      <t>Current employment levels</t>
    </r>
    <r>
      <rPr>
        <sz val="11"/>
        <rFont val="Calibri"/>
        <family val="2"/>
        <scheme val="minor"/>
      </rPr>
      <t>, employment intensity per green/harmful sectors, projected changes in employment in 2, 5, 10 years.</t>
    </r>
  </si>
  <si>
    <t xml:space="preserve">Changes in employment per green/harmful sectors if LTS fully implemented. </t>
  </si>
  <si>
    <t xml:space="preserve">at least 2 </t>
  </si>
  <si>
    <t xml:space="preserve">Changes in employment per specific economic sectors/industries. </t>
  </si>
  <si>
    <r>
      <t>Current and projected debt levels</t>
    </r>
    <r>
      <rPr>
        <sz val="11"/>
        <rFont val="Calibri"/>
        <family val="2"/>
        <scheme val="minor"/>
      </rPr>
      <t>, assuming LTS implementation</t>
    </r>
  </si>
  <si>
    <t>at least 5</t>
  </si>
  <si>
    <t>% of GDP</t>
  </si>
  <si>
    <r>
      <t>Total indebtment capacity,</t>
    </r>
    <r>
      <rPr>
        <sz val="11"/>
        <rFont val="Calibri"/>
        <family val="2"/>
        <scheme val="minor"/>
      </rPr>
      <t xml:space="preserve"> domestic, external.</t>
    </r>
  </si>
  <si>
    <t>local currency, percentages</t>
  </si>
  <si>
    <t>2: one for domestic, one for external</t>
  </si>
  <si>
    <r>
      <t>Current external debt</t>
    </r>
    <r>
      <rPr>
        <sz val="11"/>
        <rFont val="Calibri"/>
        <family val="2"/>
        <scheme val="minor"/>
      </rPr>
      <t xml:space="preserve">, projected changes in external debt if LTS fully implemented in 2, 5, 10, 20 years. </t>
    </r>
  </si>
  <si>
    <t>Debt to GDP ratio</t>
  </si>
  <si>
    <t>Value of exports - value of imports</t>
  </si>
  <si>
    <r>
      <t>Current accounts ratio/budget deficit:</t>
    </r>
    <r>
      <rPr>
        <sz val="11"/>
        <rFont val="Calibri"/>
        <family val="2"/>
        <scheme val="minor"/>
      </rPr>
      <t xml:space="preserve"> recent and projected changes in ratio in 2, 5, 10, 20 years (nominal).  </t>
    </r>
  </si>
  <si>
    <t>local currency or percentages</t>
  </si>
  <si>
    <t>Current accounts changes with LTS compared to BAU scenario.</t>
  </si>
  <si>
    <t>at least 2</t>
  </si>
  <si>
    <r>
      <t>Current balance of payments,</t>
    </r>
    <r>
      <rPr>
        <sz val="11"/>
        <rFont val="Calibri"/>
        <family val="2"/>
        <scheme val="minor"/>
      </rPr>
      <t xml:space="preserve"> projected changes in the balance of payments in 2, 5, 10, 20 years (nominal). </t>
    </r>
  </si>
  <si>
    <t>Balance of payment changes with LTS compared to BAU scenario.</t>
  </si>
  <si>
    <r>
      <t>Current foreign exchange balance,</t>
    </r>
    <r>
      <rPr>
        <sz val="11"/>
        <rFont val="Calibri"/>
        <family val="2"/>
        <scheme val="minor"/>
      </rPr>
      <t xml:space="preserve"> projected changes in forex balance in 2, 5, 10, 20 years (nominal). </t>
    </r>
  </si>
  <si>
    <t>Foreign exchange balance changes with LTS compared to BAU scenario.</t>
  </si>
  <si>
    <t xml:space="preserve">Drivers of changes, needs in technology, goods, debt? under LTS full implementation scenario. </t>
  </si>
  <si>
    <t>Sth on other non-GDP indicators - see OECD report</t>
  </si>
  <si>
    <t>Sth on the change in value add ?</t>
  </si>
  <si>
    <t>Sth on revenue and poverty levels ?</t>
  </si>
  <si>
    <r>
      <t>Current purchasing power level</t>
    </r>
    <r>
      <rPr>
        <sz val="11"/>
        <rFont val="Calibri"/>
        <family val="2"/>
        <scheme val="minor"/>
      </rPr>
      <t xml:space="preserve">, projected changes in purchasing power in 2, 5, 10 years if LTS fully implemented </t>
    </r>
  </si>
  <si>
    <t>Projected changes in purchasing power under BAU in 2, 5, 10, 20 years (including climate risks).</t>
  </si>
  <si>
    <t>at least 4</t>
  </si>
  <si>
    <t>Share of green investment directed towards domestically produced goods and services, share of green investment directed towards internationally produced goods and services.</t>
  </si>
  <si>
    <t>Timeframe:</t>
  </si>
  <si>
    <t xml:space="preserve">Indicator: </t>
  </si>
  <si>
    <t>Id</t>
  </si>
  <si>
    <t>User information/user guide:</t>
  </si>
  <si>
    <t xml:space="preserve">Narrative: </t>
  </si>
  <si>
    <t>Indicators presented in this dashboard provide finance ministries with a detailed overview of the expected needs for public finance, and consequences for the national economy, of implementing a country’s LTS. It includes three main series of indicators, namely long-term targets and expectations, the current situation, and the gap between the two. It facilitates the appropriation of LTS-related stakes by finance ministries', as well as their implication in LTS design and revision processes, and helps identifying the specific needs for additional tools, framework documents and/or climate-related PFM practices with respect to national LTSs.</t>
  </si>
  <si>
    <r>
      <t>Disclaimer:</t>
    </r>
    <r>
      <rPr>
        <sz val="11"/>
        <rFont val="Calibri"/>
        <family val="2"/>
        <scheme val="minor"/>
      </rPr>
      <t xml:space="preserve"> </t>
    </r>
  </si>
  <si>
    <t xml:space="preserve">Guidelines will be provided throughout the dashboard to populate or compile the most precise indicators possible. However, national circumstances (specific interests &amp; targets, data availability, modeling capacities) will ultimately determine the accuracy of indicators; however, even as rough estimates, we trust that these indicators effectively contribute to creating a big picture of public finance management in relation to LTS implementation. </t>
  </si>
  <si>
    <t>23.06.23</t>
  </si>
  <si>
    <r>
      <t>How to use:</t>
    </r>
    <r>
      <rPr>
        <sz val="11"/>
        <rFont val="Calibri"/>
        <family val="2"/>
        <scheme val="minor"/>
      </rPr>
      <t xml:space="preserve"> </t>
    </r>
  </si>
  <si>
    <t>structure, different levels for indicators wit base case, explanatory notes, and guidelines</t>
  </si>
  <si>
    <t>23.06.24</t>
  </si>
  <si>
    <t xml:space="preserve">Levels: </t>
  </si>
  <si>
    <t>level 1 (reduced version), level 2 (intermediate), level 3 (ideal version), bonus (to go further)</t>
  </si>
  <si>
    <t>23.06.25</t>
  </si>
  <si>
    <t>4. Proposed public action and financing</t>
  </si>
  <si>
    <t>Forward-looking indicator</t>
  </si>
  <si>
    <t>List of adaptation policy options mentioned in the LTS (e.g., social/community resilience programs, regulations, adaptation infrastructure projects, streamlining consideration of adaptation concerns in all national projects…)</t>
  </si>
  <si>
    <t>The purpose of this indicator is to assess the consistency of proposed general and specific adaptation measures with LTS targets</t>
  </si>
  <si>
    <t>32, 46</t>
  </si>
  <si>
    <t>18 mesures décrites dans le document de I4CE</t>
  </si>
  <si>
    <t xml:space="preserve">I4CE - Se donner les moyens de s’adapter  aux conséquences  du changement climatique en France : De combien parle-t-on ? </t>
  </si>
  <si>
    <t xml:space="preserve">By sector - adaptation investment cursor : choice between more or less public investment, public-private partnerships, or more or less private investment (private investment = incentives to be created). (Set at 80% private, 20% public as basis. Use information from the cursor to prioritize indicators in other tabs).  </t>
  </si>
  <si>
    <t>% shares of public and private investment</t>
  </si>
  <si>
    <t>Indicates the respective shares of the public and private sector in engaging mitigation investments</t>
  </si>
  <si>
    <t>List of mitigation policy options mentioned in the LTS (if any)</t>
  </si>
  <si>
    <t>The purpose of this indicator is to assess the consistency of proposed mitigation measures with LTS targets</t>
  </si>
  <si>
    <t>167, 172</t>
  </si>
  <si>
    <t>Liste complète / secteur dans la SNBC</t>
  </si>
  <si>
    <t xml:space="preserve">By sector - mitigation investment cursor : choice between more or less public investment, public-private partnerships, or more or less private investment (private investment = incentives to be created). (Set at 80% private, 20% public as basis. Use information from the cursor to prioritize indicators in other tabs).  </t>
  </si>
  <si>
    <t>4a. Public climate-favorable and -harmful investments</t>
  </si>
  <si>
    <t>Current indicator</t>
  </si>
  <si>
    <t>Total harmful public investment for current year</t>
  </si>
  <si>
    <t>Breakdown of total harmful investment by climate dimension harmed: mitigation, adaptation, cross-cutting</t>
  </si>
  <si>
    <t xml:space="preserve">Breakdown of total harmful investment by investment source (general budget, SOE, agencies). Breakdown of total harmful investment by sector. </t>
  </si>
  <si>
    <t xml:space="preserve">Breakdown of total harmful investment by sector. </t>
  </si>
  <si>
    <r>
      <t xml:space="preserve">List who or what sort of project is targeted, with how much $. How much is directed to new projects? How much is directed towards maintaining current projects? </t>
    </r>
    <r>
      <rPr>
        <i/>
        <sz val="11"/>
        <color rgb="FFFF0000"/>
        <rFont val="Calibri"/>
        <family val="2"/>
        <scheme val="minor"/>
      </rPr>
      <t xml:space="preserve">(information possibly available only for general budget projects). </t>
    </r>
  </si>
  <si>
    <t xml:space="preserve">Harmful capital: Who owns it? Who is in charge of making decisions about it? </t>
  </si>
  <si>
    <t>Total public climate investment needs (SR/MR/LR)</t>
  </si>
  <si>
    <t xml:space="preserve">Public climate investment needs:  </t>
  </si>
  <si>
    <t>112, 125, 140</t>
  </si>
  <si>
    <t xml:space="preserve">Breakdown by climate objective pursued </t>
  </si>
  <si>
    <t>Breakdown by sector/targeted projects (sectoral estimates should redirect to sectoral tabs)</t>
  </si>
  <si>
    <t>Breakdown by CAPEX, OPEX (sectoral estimates should redirect to sectoral tabs)</t>
  </si>
  <si>
    <r>
      <t>Estimates of stock of harmful capital</t>
    </r>
    <r>
      <rPr>
        <sz val="11"/>
        <rFont val="Calibri"/>
        <family val="2"/>
        <scheme val="minor"/>
      </rPr>
      <t xml:space="preserve">/assets that needs to be abandoned, destroyed, reemployed. Who owns it? Who is in charge of making decisions about it? </t>
    </r>
  </si>
  <si>
    <t>Current public investment gap</t>
  </si>
  <si>
    <t>Projected public investment gap</t>
  </si>
  <si>
    <t>4b. Climate-favourable budgetary expenditure</t>
  </si>
  <si>
    <r>
      <t>Total amounts spent on green subsidies, if any,</t>
    </r>
    <r>
      <rPr>
        <sz val="11"/>
        <rFont val="Calibri"/>
        <family val="2"/>
        <scheme val="minor"/>
      </rPr>
      <t xml:space="preserve"> such as feed-in-tariffs, auctions, subsidies, grants, payments, others. </t>
    </r>
  </si>
  <si>
    <t>Breakdown by type of instrument</t>
  </si>
  <si>
    <t xml:space="preserve">Breakdown by target: who/which sort of projects or behaviors are targeted, with how much money? </t>
  </si>
  <si>
    <r>
      <t>Total revenue foregone in green fiscal instruments, if any,</t>
    </r>
    <r>
      <rPr>
        <sz val="11"/>
        <rFont val="Calibri"/>
        <family val="2"/>
        <scheme val="minor"/>
      </rPr>
      <t xml:space="preserve"> such as tax credits, allowances, exemptions… </t>
    </r>
  </si>
  <si>
    <t>Breakdown of green instruments by target: who/what sort of projects or behaviour does it benefit or facilitate? (e.g. of behaviours: green capital formation, green technology development, green consumption..)</t>
  </si>
  <si>
    <t>XXX investments / R&amp;D / personnel</t>
  </si>
  <si>
    <t xml:space="preserve">Costs associated with the implementation of climate-related regulations  </t>
  </si>
  <si>
    <t xml:space="preserve">Total projected change in tax revenue that can be attributed to fossil fuel subsidies removal effort. </t>
  </si>
  <si>
    <t>CB: ici, avoir cases pour remplir les montants pour projected increases, projected decreases</t>
  </si>
  <si>
    <t>4c. Climate-harmful budgetary expenditure</t>
  </si>
  <si>
    <r>
      <t>Total funds used on harmful instruments</t>
    </r>
    <r>
      <rPr>
        <sz val="11"/>
        <rFont val="Calibri"/>
        <family val="2"/>
        <scheme val="minor"/>
      </rPr>
      <t xml:space="preserve"> such as subsidies/auctions/ payments. </t>
    </r>
  </si>
  <si>
    <t xml:space="preserve">Total funds used on harmful instruments by type of instrument. </t>
  </si>
  <si>
    <t>Who does it benefit by segment of the economy? of the population? Who or what does it harm?</t>
  </si>
  <si>
    <t>4d. Climate-harmful fiscal expenditure</t>
  </si>
  <si>
    <r>
      <t>Total funds spent on fossil fuel subsidies</t>
    </r>
    <r>
      <rPr>
        <sz val="11"/>
        <rFont val="Calibri"/>
        <family val="2"/>
        <scheme val="minor"/>
      </rPr>
      <t xml:space="preserve"> by different definitions of harmful subsidies (i.e. OECD's, World Bank's…)</t>
    </r>
    <r>
      <rPr>
        <i/>
        <sz val="11"/>
        <rFont val="Calibri"/>
        <family val="2"/>
        <scheme val="minor"/>
      </rPr>
      <t xml:space="preserve"> this indicator will be an aggregate of other indicators. </t>
    </r>
  </si>
  <si>
    <t xml:space="preserve">Volume spent on fossil fuel subsidies through the general budget, through SOEs? </t>
  </si>
  <si>
    <t>3: one for general budget, one for SOEs, one for public agencies</t>
  </si>
  <si>
    <t xml:space="preserve">List main fossil fuel subsidies: who are the main beneficiaries? Who or what does it harm? </t>
  </si>
  <si>
    <t xml:space="preserve">Total fossil fuel subsidies recently removed. </t>
  </si>
  <si>
    <t xml:space="preserve">Total funds spent on projects/programs that are not adapted to climate change/ that are at high risk of being inadapted in the near future (5years, 10years). </t>
  </si>
  <si>
    <t>4e. Climate-favourable fiscal revenue</t>
  </si>
  <si>
    <r>
      <t>Total revenue foregone in harmful instruments</t>
    </r>
    <r>
      <rPr>
        <sz val="11"/>
        <rFont val="Calibri"/>
        <family val="2"/>
        <scheme val="minor"/>
      </rPr>
      <t xml:space="preserve"> such as tax credits, allowances, exemptions effectively subsidizing harmful activities.. </t>
    </r>
  </si>
  <si>
    <t xml:space="preserve">Total revenue foregone in harmful instruments by type of instruments. </t>
  </si>
  <si>
    <t xml:space="preserve">Who does it benefit by segment of the economy? The population? Who or what does it harm? </t>
  </si>
  <si>
    <r>
      <t>Total projected tax revenue change that can directly be linked to the LTS</t>
    </r>
    <r>
      <rPr>
        <sz val="11"/>
        <color rgb="FFFF0000"/>
        <rFont val="Calibri"/>
        <family val="2"/>
        <scheme val="minor"/>
      </rPr>
      <t xml:space="preserve">. </t>
    </r>
  </si>
  <si>
    <t xml:space="preserve">Volume of projected tax revenue increases and decreases. </t>
  </si>
  <si>
    <t>Origin of revenue change: which taxes? Changes in tax bases? (Mark changes which constitute fossil fuel subsidies removal.)</t>
  </si>
  <si>
    <r>
      <t>Total revenue from climate-related taxes,</t>
    </r>
    <r>
      <rPr>
        <sz val="11"/>
        <rFont val="Calibri"/>
        <family val="2"/>
        <scheme val="minor"/>
      </rPr>
      <t xml:space="preserve"> including carbon pricing, if any. </t>
    </r>
  </si>
  <si>
    <t xml:space="preserve">Revenue from explicitly green taxes, implicitly green taxes. </t>
  </si>
  <si>
    <t xml:space="preserve">List of climate-related taxes including information about the taxes aims and details (rates, base, main exemptions…). Indicate use of funds: earmarked for green investment? General budget? mix? </t>
  </si>
  <si>
    <t xml:space="preserve">Details about climate-related taxes' objectives and unintended effects: do they favor environmentally concious behaviours and consumptions, or deter from envrionmentally harmful behaviours and consumptions? In which sectors of the economy? </t>
  </si>
  <si>
    <r>
      <t>Aggregate observed changes in tax revenue that can directly be linked to the transition to a low carbon economy</t>
    </r>
    <r>
      <rPr>
        <sz val="11"/>
        <rFont val="Calibri"/>
        <family val="2"/>
        <scheme val="minor"/>
      </rPr>
      <t xml:space="preserve"> (e.g., decreases in revenue from taxes on gas, diesel, coal, increases in revenue from climate-taxes..). </t>
    </r>
  </si>
  <si>
    <t>https://op.europa.eu/en/publication-detail/-/publication/1840d9df-5162-11eb-b59f-01aa75ed71a1</t>
  </si>
  <si>
    <t xml:space="preserve">Increases vs decreases in revenue that can be associated to the transition. </t>
  </si>
  <si>
    <t>2: increases, decreases</t>
  </si>
  <si>
    <t>Details about taxes for which revenue has changed (name, aim, base, rate....).</t>
  </si>
  <si>
    <r>
      <rPr>
        <b/>
        <sz val="11"/>
        <rFont val="Calibri"/>
        <family val="2"/>
        <scheme val="minor"/>
      </rPr>
      <t>Estimated</t>
    </r>
    <r>
      <rPr>
        <sz val="11"/>
        <rFont val="Calibri"/>
        <family val="2"/>
        <scheme val="minor"/>
      </rPr>
      <t xml:space="preserve"> share of costs of the LTS implementation that will be born by households, in 2, 5, 10, 20 years. </t>
    </r>
  </si>
  <si>
    <t>percentage, local currency</t>
  </si>
  <si>
    <t>Placeholder for indicators that country would like to add (e.g., indicator of carbon price targets, performance of green bond, other..)</t>
  </si>
  <si>
    <t>3 (or tbd by user if possible)</t>
  </si>
  <si>
    <t>SP: Il faudra qu’on propose une liste</t>
  </si>
  <si>
    <r>
      <t>Total volume of debt instruments dedicated to climate financing</t>
    </r>
    <r>
      <rPr>
        <sz val="11"/>
        <rFont val="Calibri"/>
        <family val="2"/>
        <scheme val="minor"/>
      </rPr>
      <t xml:space="preserve"> (e.g., green bonds, green sukuk), public, private, international </t>
    </r>
  </si>
  <si>
    <t xml:space="preserve">Volume of climate debt instruments already used for investments, projects, other vs volume still available. </t>
  </si>
  <si>
    <t>2: used, available</t>
  </si>
  <si>
    <t>Details about climate debt instruments already in use, including information about public issuer (central government? SOE? Local government?)</t>
  </si>
  <si>
    <t>Total volume of international public finance (loans, grants, subsidies, blended finance instruments, other) mobilized for national projects/programs</t>
  </si>
  <si>
    <t xml:space="preserve">The relevance of this indicator is two-fold. First, it records reliance on international debt and finance flows to develop/implement projects and programs in the country. In doing so, it helps reveal existing counstraints on the structure of the national debt and help uncover public finance policy leeway in organising the transition (e.g., whether a country can massively divest from fossil fuels, invest in renewable etc..). Second, this indicator provides a track records of international finance made available for projects/programs, and can therefore give a sense of financial volumes that may be made available to a coutnry for future project/program development.   </t>
  </si>
  <si>
    <t>Total volumes of international public finance mobilized for green projects/programs</t>
  </si>
  <si>
    <t xml:space="preserve">Further to the previous indicator, this indicator helps reveal the extent of international financial support already received to organize the transition to a low-carbon and resilient economy, and provides valuable information about providers of international finance conditioned on green criteria as well as information on green criteria themselves. </t>
  </si>
  <si>
    <t>List and amounts of LTS projects/programs financed by international public finance institutions</t>
  </si>
  <si>
    <t xml:space="preserve">This indicator gives a complete overview of LTS projects and programs currently financed by international public finance institutions. By comparison, it provides information on other LTS projects/programs that could be financed by international public finance institutions, and provides insight on LTS projects and programs that still need to be financed. </t>
  </si>
  <si>
    <t>I4CE recommends that international public finance institutions increasingly use national LTS to identify priority programs and projects which require financing. (https://www.i4ce.org/download/long-term-strategy-use-for-paris-aligned-investments/). In parallel, and to facilitate financing, it could be beneficial for countries to precisely plan projects, programs, and associated financing needs in priority sectors identified in their national LTS.</t>
  </si>
  <si>
    <t>20.06.22</t>
  </si>
  <si>
    <r>
      <rPr>
        <b/>
        <sz val="11"/>
        <rFont val="Calibri"/>
        <family val="2"/>
        <scheme val="minor"/>
      </rPr>
      <t>Overview of government financial portfolio:</t>
    </r>
    <r>
      <rPr>
        <sz val="11"/>
        <rFont val="Calibri"/>
        <family val="2"/>
        <scheme val="minor"/>
      </rPr>
      <t xml:space="preserve"> share of financial assets from companies with green or ESG certifications or disclosure. </t>
    </r>
  </si>
  <si>
    <t>1 or 2 (if 2: ESG vs. Green)</t>
  </si>
  <si>
    <t>Placeholder for indicators that country would like to add to the dashboard (e.g., indicator to monitor carbon price levels, performance of green bond, other..)</t>
  </si>
  <si>
    <t xml:space="preserve">To go further: information and resources about climate finance landscapes and how to conduct one, information and resources about green budget tagging and how/why to conduct one. </t>
  </si>
  <si>
    <r>
      <t>Private investment needs</t>
    </r>
    <r>
      <rPr>
        <sz val="11"/>
        <rFont val="Calibri"/>
        <family val="2"/>
        <scheme val="minor"/>
      </rPr>
      <t xml:space="preserve">:   </t>
    </r>
  </si>
  <si>
    <t>Private investment needs:</t>
  </si>
  <si>
    <t xml:space="preserve">Volume by climate objective pursued </t>
  </si>
  <si>
    <t xml:space="preserve">Volume by sector/targeted projects, split by what is targeted, green capital formation, green technological development, behavioral change? Include indication as to how the investment is financed. </t>
  </si>
  <si>
    <t>SP: Ici il faudrait encore raffiner (voir possiblement avec Hadrien), comment l’investissement est financé. C’est ce qui permettra de parler ensuite des incentives. Du coup peut-être deux indicateurs distinct, voir où mettre la ligne</t>
  </si>
  <si>
    <r>
      <t xml:space="preserve">List incentive mechanisms proposed by the LTS, if any. List complementary measures that may need to be put in place to secure private investment (regulations? Incentives? Prices? Premiums? Govt buybacks?) </t>
    </r>
    <r>
      <rPr>
        <i/>
        <sz val="11"/>
        <rFont val="Calibri"/>
        <family val="2"/>
        <scheme val="minor"/>
      </rPr>
      <t>Provide international examples for reference.</t>
    </r>
  </si>
  <si>
    <t xml:space="preserve">  </t>
  </si>
  <si>
    <r>
      <t xml:space="preserve">Green public-private partnerships needs </t>
    </r>
    <r>
      <rPr>
        <sz val="11"/>
        <color rgb="FF000000"/>
        <rFont val="Calibri"/>
        <family val="2"/>
        <scheme val="minor"/>
      </rPr>
      <t>(directly taken from cursor)</t>
    </r>
    <r>
      <rPr>
        <b/>
        <sz val="11"/>
        <color rgb="FF000000"/>
        <rFont val="Calibri"/>
        <family val="2"/>
        <scheme val="minor"/>
      </rPr>
      <t>:</t>
    </r>
  </si>
  <si>
    <t xml:space="preserve">List mentions of ppp in LTS, sectors targeted, and amounts to be mobilized from the public budget if detailed. </t>
  </si>
  <si>
    <t xml:space="preserve">List existing green ppp in the country, targets they aim to achieve (in terms of GHG reduction or adaptation), and amounts of public funds they have mobilized/will still need to mobilize. </t>
  </si>
  <si>
    <t>By sector - breakdown of mitigation investment needs by project holder (households, corporates, State, etc.)</t>
  </si>
  <si>
    <t>Indicates which entities are expected to carry out investments</t>
  </si>
  <si>
    <t>By sector - who benefits from investments by household deciles, industries?</t>
  </si>
  <si>
    <t xml:space="preserve">LTS targets in terms of public finances: </t>
  </si>
  <si>
    <r>
      <rPr>
        <b/>
        <sz val="11"/>
        <color rgb="FFFF0000"/>
        <rFont val="Calibri"/>
        <family val="2"/>
        <scheme val="minor"/>
      </rPr>
      <t>Header:</t>
    </r>
    <r>
      <rPr>
        <sz val="11"/>
        <color rgb="FFFF0000"/>
        <rFont val="Calibri"/>
        <family val="2"/>
        <scheme val="minor"/>
      </rPr>
      <t xml:space="preserve"> </t>
    </r>
  </si>
  <si>
    <t xml:space="preserve">header </t>
  </si>
  <si>
    <t>This tab lays out LTS targets and lists estimated public finance needs and impacts ensuing from these targets. Public finance indicators below will be derived from current policy options listed in the LTS and cannot capture potential changes in policy directions. However, users could use the dashboard to get a sense of how policy changes would affect certain indicators.</t>
  </si>
  <si>
    <t>Total estimated financing needs to achieve adaptation targets</t>
  </si>
  <si>
    <t>122, 123, 132</t>
  </si>
  <si>
    <t>21,4Mds€ d'ici 2050</t>
  </si>
  <si>
    <r>
      <t xml:space="preserve">Total estimated financing needs to achieve GHG emissions targets </t>
    </r>
    <r>
      <rPr>
        <sz val="11"/>
        <color rgb="FFFF0000"/>
        <rFont val="Calibri"/>
        <family val="2"/>
        <scheme val="minor"/>
      </rPr>
      <t>(at NPV, for longest term milestone, 2050 if laid out)</t>
    </r>
  </si>
  <si>
    <t>167, 172, 142</t>
  </si>
  <si>
    <t>798,5Mds€</t>
  </si>
  <si>
    <t>France Strat - Rapport Quinet</t>
  </si>
  <si>
    <t xml:space="preserve">By SR/MR/LR milestones as suggested by LTS, or more granular if available. </t>
  </si>
  <si>
    <t>Evaluation of the current state of public finances/actions with respect to LTS vision and climate change:</t>
  </si>
  <si>
    <r>
      <rPr>
        <b/>
        <sz val="11"/>
        <rFont val="Calibri"/>
        <family val="2"/>
        <scheme val="minor"/>
      </rPr>
      <t>Header</t>
    </r>
    <r>
      <rPr>
        <sz val="11"/>
        <rFont val="Calibri"/>
        <family val="2"/>
        <scheme val="minor"/>
      </rPr>
      <t xml:space="preserve">: </t>
    </r>
  </si>
  <si>
    <t xml:space="preserve">This tab proposes an overview of the current state of public finances in relation to climate targets laid out in the national LTS. It will serve as basis to estimate the public finance and action gap that needs to be filled to achieve said targets. </t>
  </si>
  <si>
    <r>
      <t>Green investment vectors:</t>
    </r>
    <r>
      <rPr>
        <sz val="11"/>
        <rFont val="Calibri"/>
        <family val="2"/>
        <scheme val="minor"/>
      </rPr>
      <t xml:space="preserve"> </t>
    </r>
  </si>
  <si>
    <t>Green invesment vectors:</t>
  </si>
  <si>
    <t>List of existing national policies and frameworks to encourage green private investment or green public private partnerships.</t>
  </si>
  <si>
    <t>Leverage effect of green public finance</t>
  </si>
  <si>
    <t>SP: Ça c’est déjà d’un niveau avancé, ou voir comment on le calcule. Part effective du public national, du privé national, de l’inter peut être un premier niveau</t>
  </si>
  <si>
    <t>Is there currently a premium for green investments over harmful ones? For whom/by whom? Provide details</t>
  </si>
  <si>
    <r>
      <t>Total green private investment</t>
    </r>
    <r>
      <rPr>
        <sz val="11"/>
        <rFont val="Calibri"/>
        <family val="2"/>
        <scheme val="minor"/>
      </rPr>
      <t>:</t>
    </r>
  </si>
  <si>
    <t xml:space="preserve">List and amount of green projects privately financed </t>
  </si>
  <si>
    <t xml:space="preserve">Breakdown of total green private investment by sector </t>
  </si>
  <si>
    <t xml:space="preserve">Number of green public-private partnerships and associated investment amounts. </t>
  </si>
  <si>
    <t xml:space="preserve">List projects undertaken by public-private partnerships: in which sectors, what or who is targeted, share of public vs private? </t>
  </si>
  <si>
    <t>text  + numbers</t>
  </si>
  <si>
    <t xml:space="preserve">Total amounts from public-private partnerships that are directed towards climate mitigation, adaptation, cross cutting. Shatre of public vs private for each. </t>
  </si>
  <si>
    <r>
      <rPr>
        <b/>
        <sz val="11"/>
        <rFont val="Calibri"/>
        <family val="2"/>
        <scheme val="minor"/>
      </rPr>
      <t xml:space="preserve">Public procurement: </t>
    </r>
    <r>
      <rPr>
        <sz val="11"/>
        <rFont val="Calibri"/>
        <family val="2"/>
        <scheme val="minor"/>
      </rPr>
      <t>number of tenders and contracts with a green component (or volume) compared to total number of tenders and contracts (or volume)</t>
    </r>
  </si>
  <si>
    <t>List top public entities emitting green tenders or contracts and associated amounts</t>
  </si>
  <si>
    <t>Gap between LTS targets in terms of public finances and the current state of public finances’ impact on LTS vision:</t>
  </si>
  <si>
    <r>
      <rPr>
        <b/>
        <sz val="11"/>
        <rFont val="Calibri"/>
        <family val="2"/>
        <scheme val="minor"/>
      </rPr>
      <t>Header</t>
    </r>
    <r>
      <rPr>
        <sz val="11"/>
        <rFont val="Calibri"/>
        <family val="2"/>
        <scheme val="minor"/>
      </rPr>
      <t>:</t>
    </r>
  </si>
  <si>
    <t xml:space="preserve">This tab allows to compile the estimated gap between the current state of public finances in relation to climate and LTS objectives and estimated public finance needs to achieve LTS targets. Once completed, the tab and indicators could serve to guide future public finance policies in relation to climate change. The tab contains indicators that are based on idicators filled in previous tabs. The level of accuracy of indicators will depend on the accuracy of data provided in other tabs. It will also depend on computations: the computation methodology presented here for each indicator is voluntarily kept simple, but can be refined by users. </t>
  </si>
  <si>
    <t>Total financing gap to achieve LTS targets</t>
  </si>
  <si>
    <r>
      <t xml:space="preserve">Green investment gap </t>
    </r>
    <r>
      <rPr>
        <sz val="11"/>
        <rFont val="Calibri"/>
        <family val="2"/>
        <scheme val="minor"/>
      </rPr>
      <t>(with note that either overinvestment or redirection of flows can help address gap)</t>
    </r>
    <r>
      <rPr>
        <b/>
        <sz val="11"/>
        <rFont val="Calibri"/>
        <family val="2"/>
        <scheme val="minor"/>
      </rPr>
      <t xml:space="preserve">: </t>
    </r>
  </si>
  <si>
    <t>Green public investment gap; green private investment gap.</t>
  </si>
  <si>
    <t>2: one for public, one for private</t>
  </si>
  <si>
    <t xml:space="preserve">Green investment gap by pursued climate objective: mitigation, adaptation (cross-cutting if any). </t>
  </si>
  <si>
    <t>3: one for mitigation, one for adaptation, one for cross-cutting</t>
  </si>
  <si>
    <t xml:space="preserve">Green investment gap for specific sectors, projects. CAPEX and OPEX gap for each project if available.  </t>
  </si>
  <si>
    <t>numbers+text</t>
  </si>
  <si>
    <t>Total public funds to be mobilized to for green incentive and regulation creation</t>
  </si>
  <si>
    <r>
      <t>Public funds needed for public-private partnership creation</t>
    </r>
    <r>
      <rPr>
        <sz val="11"/>
        <rFont val="Calibri"/>
        <family val="2"/>
        <scheme val="minor"/>
      </rPr>
      <t xml:space="preserve"> (aside from actual investment needs e.g. HR, funds for incentives creation etc. Rough estimate based on est. number of ppp to be created to achieve LTS targets). </t>
    </r>
  </si>
  <si>
    <t>1 numebr with explanations</t>
  </si>
  <si>
    <t>Placeholder for indicators that country would like to add to the dashboard (e.g., indicator of carbon price gap, performance of green bond, other..)</t>
  </si>
  <si>
    <t>Sectoral implications of LTS (to be replicated for all sectors of interest):</t>
  </si>
  <si>
    <t xml:space="preserve">To complement information provided by other tabs, this series of tabs breakdown the economy by sectors to better visualize LTS economic impacts, and the economic effort needed to achieve LTS goals. Here, the economy is broken down in 7 main sectors: energy production, heavy industry, agriculture, transportation, building and construction, light industry and equipement, services. </t>
  </si>
  <si>
    <r>
      <t>General information:</t>
    </r>
    <r>
      <rPr>
        <sz val="11"/>
        <color rgb="FF000000"/>
        <rFont val="Calibri"/>
        <family val="2"/>
        <scheme val="minor"/>
      </rPr>
      <t xml:space="preserve"> </t>
    </r>
  </si>
  <si>
    <t>General information:</t>
  </si>
  <si>
    <t xml:space="preserve">name of sector </t>
  </si>
  <si>
    <t>% of total GDP created by the sector</t>
  </si>
  <si>
    <t xml:space="preserve"> % of total national GHG created by the sector</t>
  </si>
  <si>
    <t xml:space="preserve"> % of total national employment attributable to sector</t>
  </si>
  <si>
    <t>% of trade attributable to sector</t>
  </si>
  <si>
    <t>is the sector/why is it important for transition?</t>
  </si>
  <si>
    <t>Y/N + explanation</t>
  </si>
  <si>
    <t xml:space="preserve">Sectoral LTS targets? </t>
  </si>
  <si>
    <t xml:space="preserve">Is there a financial strategy/budgeting  to achieve sectoral LTS targets? </t>
  </si>
  <si>
    <r>
      <t>Inputs needed for modelling:</t>
    </r>
    <r>
      <rPr>
        <sz val="11"/>
        <color rgb="FF000000"/>
        <rFont val="Calibri"/>
        <family val="2"/>
        <scheme val="minor"/>
      </rPr>
      <t xml:space="preserve"> </t>
    </r>
  </si>
  <si>
    <t>Inputs needed for modelling</t>
  </si>
  <si>
    <t>population growth</t>
  </si>
  <si>
    <t>economic growth (national)</t>
  </si>
  <si>
    <t xml:space="preserve">% </t>
  </si>
  <si>
    <t>price of oil</t>
  </si>
  <si>
    <t>cost of technology in the sector</t>
  </si>
  <si>
    <t>reforestation costs or other related costs?</t>
  </si>
  <si>
    <r>
      <t>Total investment needs</t>
    </r>
    <r>
      <rPr>
        <sz val="11"/>
        <rFont val="Calibri"/>
        <family val="2"/>
        <scheme val="minor"/>
      </rPr>
      <t xml:space="preserve"> for full implementation of LTS in sector</t>
    </r>
  </si>
  <si>
    <t>Total investment needs split by climate goal pursued (adaptation, mitigation)</t>
  </si>
  <si>
    <t>2: one for mitigation, one for adapation</t>
  </si>
  <si>
    <t>Total investment needs split by public, private, public/private</t>
  </si>
  <si>
    <t>3: one for public, one for private, one for public/private</t>
  </si>
  <si>
    <r>
      <t>National instruments available to mobilize private investments</t>
    </r>
    <r>
      <rPr>
        <sz val="11"/>
        <rFont val="Calibri"/>
        <family val="2"/>
        <scheme val="minor"/>
      </rPr>
      <t xml:space="preserve"> in the sector.</t>
    </r>
  </si>
  <si>
    <r>
      <t>Sectoral effects of transition</t>
    </r>
    <r>
      <rPr>
        <sz val="11"/>
        <rFont val="Calibri"/>
        <family val="2"/>
        <scheme val="minor"/>
      </rPr>
      <t xml:space="preserve"> in 2, 5, 10, 20 years: sectoral loss/creation of jobs? </t>
    </r>
  </si>
  <si>
    <t xml:space="preserve">at least 8 </t>
  </si>
  <si>
    <r>
      <t xml:space="preserve">Sectoral effects of transition in 2, 5, 10, 20 years: </t>
    </r>
    <r>
      <rPr>
        <sz val="11"/>
        <rFont val="Calibri"/>
        <family val="2"/>
        <scheme val="minor"/>
      </rPr>
      <t xml:space="preserve">Firms closing/opening? Loss/gain of revenue? </t>
    </r>
  </si>
  <si>
    <r>
      <t>Sectorally</t>
    </r>
    <r>
      <rPr>
        <sz val="11"/>
        <rFont val="Calibri"/>
        <family val="2"/>
        <scheme val="minor"/>
      </rPr>
      <t xml:space="preserve"> induced changes in GDP for country if LTS fully implemented? </t>
    </r>
  </si>
  <si>
    <r>
      <t>Changes</t>
    </r>
    <r>
      <rPr>
        <sz val="11"/>
        <rFont val="Calibri"/>
        <family val="2"/>
        <scheme val="minor"/>
      </rPr>
      <t xml:space="preserve"> in trade? Changes in price indices? Changes in balance of payment at sectoral level?</t>
    </r>
  </si>
  <si>
    <t xml:space="preserve">Other important effects to consider include elements such as energy security, inequality effects, just transition for workers. </t>
  </si>
  <si>
    <t>disclaimer</t>
  </si>
  <si>
    <t>Implications of LTS for national firms:</t>
  </si>
  <si>
    <t xml:space="preserve">Header: </t>
  </si>
  <si>
    <t xml:space="preserve">This tab provides a brief overview of the impact of the LTS impelmentation on firms. It invites users to further reflect on how firms will be impacted, and how this impact will translate to the national economy over time. It also opens considerations about fostering a just and equitable transition for workers (see sectoral and household tabs for more details on this). </t>
  </si>
  <si>
    <r>
      <t>Financial burden of climate strategy on firms</t>
    </r>
    <r>
      <rPr>
        <sz val="11"/>
        <rFont val="Calibri"/>
        <family val="2"/>
        <scheme val="minor"/>
      </rPr>
      <t xml:space="preserve"> (current, projected in 2, 5, 10, 20 years if full LTS implementation).  </t>
    </r>
  </si>
  <si>
    <t>Broken down by economic sector of firm</t>
  </si>
  <si>
    <t>Broken down by size of firm</t>
  </si>
  <si>
    <r>
      <t>List of national instruments to support firms in the transition.</t>
    </r>
    <r>
      <rPr>
        <i/>
        <sz val="11"/>
        <rFont val="Calibri"/>
        <family val="2"/>
        <scheme val="minor"/>
      </rPr>
      <t xml:space="preserve"> Provide non-exhaustive list of instruments used internationally for reference?</t>
    </r>
  </si>
  <si>
    <t xml:space="preserve">Implication of LTS for households: </t>
  </si>
  <si>
    <t>Header:</t>
  </si>
  <si>
    <t xml:space="preserve">This tab provides a brief overview of the impact of the LTS impelmentation on househols. It invites users to further reflect on how households will be impacted, and how this impact will translate to the national economy over time. It also opens considerations about fostering a fair and equitable transition for all, as well as opens considerations about public acceptability and support for policy options. </t>
  </si>
  <si>
    <r>
      <t xml:space="preserve">Indicator of household inequality: </t>
    </r>
    <r>
      <rPr>
        <sz val="11"/>
        <rFont val="Calibri"/>
        <family val="2"/>
        <scheme val="minor"/>
      </rPr>
      <t>per income decile, per other characteristics (rural/urban living, number of members in household..)</t>
    </r>
  </si>
  <si>
    <r>
      <t>Financial burden of climate strategy on households</t>
    </r>
    <r>
      <rPr>
        <sz val="11"/>
        <rFont val="Calibri"/>
        <family val="2"/>
        <scheme val="minor"/>
      </rPr>
      <t xml:space="preserve"> (current, projected in 2, 5, 10, 20 years if full LTS implementation).</t>
    </r>
  </si>
  <si>
    <t xml:space="preserve">Financial burden of climate strategy on households broken down by income decile, size of household. </t>
  </si>
  <si>
    <t xml:space="preserve">Financial burden of climate strategy on households broken down by other household characteristics (e.g. rural/urban, owner of residence or renting..). </t>
  </si>
  <si>
    <t>List of positive socio-economic outcomes for households spilling over from LTS targets, LTS policies, public investments to action LTS policies</t>
  </si>
  <si>
    <r>
      <t xml:space="preserve">List of national instruments to support households in the transition. </t>
    </r>
    <r>
      <rPr>
        <i/>
        <sz val="11"/>
        <rFont val="Calibri"/>
        <family val="2"/>
        <scheme val="minor"/>
      </rPr>
      <t xml:space="preserve">Provide non-exhaustive list of instruments used internationally for reference. </t>
    </r>
  </si>
  <si>
    <t>Administrative and HR needs at the level of Ministries of Finance to optimally develop and implement the LTS:</t>
  </si>
  <si>
    <t xml:space="preserve">Comprehensively implementating and managing the impacts of the LTS has/will have significant implications for the daily functionning of minitries of finance. This tab invites users to evaluate administrative resources currently mobilized for the implementation of the LTS, and to assess missing resources or mainstreaming practices. </t>
  </si>
  <si>
    <r>
      <t>Human resources mobilized for LTS development/LTS implementation within the ministry of finance:</t>
    </r>
    <r>
      <rPr>
        <sz val="11"/>
        <rFont val="Calibri"/>
        <family val="2"/>
        <scheme val="minor"/>
      </rPr>
      <t xml:space="preserve"> </t>
    </r>
  </si>
  <si>
    <t xml:space="preserve">Human resources mobilized for LTS development/LTS implementation within the ministry of finance: </t>
  </si>
  <si>
    <t xml:space="preserve">Number of FTE, $ spent on consultants/external research. </t>
  </si>
  <si>
    <t>Number of FTE working on mitigation aspects, number of FTE working on streamlining adaptation aspects</t>
  </si>
  <si>
    <t xml:space="preserve">How are FTE organized? In committees specifically working on LTS related issues? In teams? Task force? Other? </t>
  </si>
  <si>
    <t xml:space="preserve">Additional resource needs? FTE? Consultants? Foreign Technical Assistance? Which qualifications? </t>
  </si>
  <si>
    <t>Framework documents derived from LTS for the ministry of finance:</t>
  </si>
  <si>
    <t xml:space="preserve">List all documents. Has a financial strategy been developed? By whom? </t>
  </si>
  <si>
    <t xml:space="preserve">Which documents would need to be developed? </t>
  </si>
  <si>
    <t>Interagency relations:</t>
  </si>
  <si>
    <t xml:space="preserve">Which connections with other ministries have been developed on the topic of LTS? </t>
  </si>
  <si>
    <t xml:space="preserve">Which connections need to be developed/entertained? </t>
  </si>
  <si>
    <t>Timeline:</t>
  </si>
  <si>
    <t>What is the expected timeline of work of the ministry of finance on the LTS? Are capacity peaks expected? When? (In relation to general government requirements? International agreements? Budgetary cycle? Economic cycles? GHG targets? Other?)</t>
  </si>
  <si>
    <r>
      <t>Tools needed for LTS development/implementation</t>
    </r>
    <r>
      <rPr>
        <sz val="11"/>
        <rFont val="Calibri"/>
        <family val="2"/>
        <scheme val="minor"/>
      </rPr>
      <t xml:space="preserve">: </t>
    </r>
  </si>
  <si>
    <t xml:space="preserve">Tools needed for LTS development/implementation: </t>
  </si>
  <si>
    <t xml:space="preserve">List tools currently in use. List support currently received on LTS development/implementation. </t>
  </si>
  <si>
    <t xml:space="preserve">If the country has implemented program budgeting, how many KPIs include green or ESG conditions? </t>
  </si>
  <si>
    <t xml:space="preserve">Are there additional tools to be developed? Is foreign Technical Assistance needed? </t>
  </si>
  <si>
    <t xml:space="preserve">Translation of additional resources needed into costs </t>
  </si>
  <si>
    <t xml:space="preserve">Hypotheses: </t>
  </si>
  <si>
    <t xml:space="preserve">This tab lists all hypotheses that need to be set to compute the indicators in this dashboard. </t>
  </si>
  <si>
    <t>CB: mettre dans en bas dans un coin du dashboard</t>
  </si>
  <si>
    <t xml:space="preserve">List of hypotheses: </t>
  </si>
  <si>
    <t xml:space="preserve">Cost of technology; Cost of technology per sectors; Evolution of technological progress; International economic trend; forecasted population growth; discount rate; nominal or current currency; interest rates; </t>
  </si>
  <si>
    <t>Overview</t>
  </si>
  <si>
    <t>Map</t>
  </si>
  <si>
    <t>Structure</t>
  </si>
  <si>
    <t>Instructions</t>
  </si>
  <si>
    <t>NPV ?</t>
  </si>
  <si>
    <t>Disclaimer</t>
  </si>
  <si>
    <t>LTS overview:</t>
  </si>
  <si>
    <t>Information on the national LTS:</t>
  </si>
  <si>
    <t>28.06.22</t>
  </si>
  <si>
    <r>
      <t>Link</t>
    </r>
    <r>
      <rPr>
        <sz val="11"/>
        <rFont val="Calibri"/>
        <family val="2"/>
        <scheme val="minor"/>
      </rPr>
      <t xml:space="preserve"> to main document</t>
    </r>
  </si>
  <si>
    <t xml:space="preserve">text, link </t>
  </si>
  <si>
    <t xml:space="preserve">Links to LTS can be found on the UNFCCC website: https://unfccc.int/process/the-paris-agreement/long-term-strategies or among national documents. </t>
  </si>
  <si>
    <r>
      <t>List</t>
    </r>
    <r>
      <rPr>
        <sz val="11"/>
        <rFont val="Calibri"/>
        <family val="2"/>
        <scheme val="minor"/>
      </rPr>
      <t xml:space="preserve"> of main targets &amp; information about the main policy strategy </t>
    </r>
  </si>
  <si>
    <t>tCO2eq, tCO2eq/year</t>
  </si>
  <si>
    <r>
      <t>Key</t>
    </r>
    <r>
      <rPr>
        <sz val="11"/>
        <rFont val="Calibri"/>
        <family val="2"/>
        <scheme val="minor"/>
      </rPr>
      <t xml:space="preserve"> transition sectors &amp; related targets and policy strategies (if any)</t>
    </r>
  </si>
  <si>
    <t xml:space="preserve">Other relevant climate documents (if any): </t>
  </si>
  <si>
    <t>text + links</t>
  </si>
  <si>
    <t xml:space="preserve">Other climate documents, policies, laws, scientific reports, financial strategies will provide an additional sense of contrainst and context to the indicators presented here, thereby giving insight on how to operationalize the national LTS. </t>
  </si>
  <si>
    <t>Please list all documents directly related to the national LTS (e.g. financial strategy, sectoral action plans) or documents that are context-relevant (e.g., GHG emission reduction targets, national emissions reduction plans, laws, 5 years plans…)</t>
  </si>
  <si>
    <r>
      <t xml:space="preserve">Key national challenge in relation to climate change </t>
    </r>
    <r>
      <rPr>
        <sz val="11"/>
        <rFont val="Calibri"/>
        <family val="2"/>
        <scheme val="minor"/>
      </rPr>
      <t>according to the LTS and other climate documents: mitigation? Adaptation? Both?</t>
    </r>
    <r>
      <rPr>
        <i/>
        <sz val="11"/>
        <rFont val="Calibri"/>
        <family val="2"/>
        <scheme val="minor"/>
      </rPr>
      <t xml:space="preserve"> (based on this, select which of below 2 sets of indicators comes first)</t>
    </r>
  </si>
  <si>
    <r>
      <t>1.</t>
    </r>
    <r>
      <rPr>
        <b/>
        <sz val="7"/>
        <rFont val="Times New Roman"/>
        <family val="1"/>
      </rPr>
      <t xml:space="preserve">      </t>
    </r>
    <r>
      <rPr>
        <b/>
        <sz val="11"/>
        <rFont val="Calibri"/>
        <family val="2"/>
        <scheme val="minor"/>
      </rPr>
      <t xml:space="preserve">National exposure to climate risks: </t>
    </r>
  </si>
  <si>
    <t>1. National exposure to climate risks</t>
  </si>
  <si>
    <r>
      <t>Existing</t>
    </r>
    <r>
      <rPr>
        <sz val="11"/>
        <rFont val="Calibri"/>
        <family val="2"/>
        <scheme val="minor"/>
      </rPr>
      <t xml:space="preserve"> disaster risks from climate change (e.g. floods, fires…, qualitative)</t>
    </r>
  </si>
  <si>
    <r>
      <t>Estimates</t>
    </r>
    <r>
      <rPr>
        <sz val="11"/>
        <rFont val="Calibri"/>
        <family val="2"/>
        <scheme val="minor"/>
      </rPr>
      <t xml:space="preserve"> of associated disaster management costs (e.g. firefighting costs, recovery and rebuilding costs) at the aggregate level</t>
    </r>
  </si>
  <si>
    <t>Estimates of disaster management costs by type of disaster and type of costs (prevention, emergency and relief, recovery and rebuilding)</t>
  </si>
  <si>
    <t>This indicator provides detailled information about the various costs incurred by climate change. It helps understand the complex effects of climate events on the national economy and well being. Furthermore, filling this indicator is the first step to modelling prospective, disagregatted costs incured by natural disasters incurred by climate change. This, in turn, will allow to accurately and efficiently direct resources for disaster prevention and disaster management and recovery.</t>
  </si>
  <si>
    <t xml:space="preserve">Refinements of the methodology detailled in version 2 of this indicator will help fill the indicator. </t>
  </si>
  <si>
    <t>Definition of terms, associated, concepts and scopes need occur before engaging in methodological refinement.</t>
  </si>
  <si>
    <t>Sécheresse : 43Mds€, inondation : 50Mds€, (+submersions marines : 3Mds€), tempête : 46Mds€</t>
  </si>
  <si>
    <t>Fédération française des assurances - IMPACT DU CHANGEMENT CLIMATIQUE SUR L’ASSURANCE À L’HORIZON 2051</t>
  </si>
  <si>
    <r>
      <t>Fiscal</t>
    </r>
    <r>
      <rPr>
        <sz val="11"/>
        <rFont val="Calibri"/>
        <family val="2"/>
        <scheme val="minor"/>
      </rPr>
      <t xml:space="preserve"> risks from climate change</t>
    </r>
  </si>
  <si>
    <r>
      <t>Macroeconomic</t>
    </r>
    <r>
      <rPr>
        <sz val="11"/>
        <rFont val="Calibri"/>
        <family val="2"/>
        <scheme val="minor"/>
      </rPr>
      <t xml:space="preserve"> risks from climate change</t>
    </r>
  </si>
  <si>
    <r>
      <t>Forecasted</t>
    </r>
    <r>
      <rPr>
        <sz val="11"/>
        <rFont val="Calibri"/>
        <family val="2"/>
        <scheme val="minor"/>
      </rPr>
      <t xml:space="preserve"> impacts of climate change on key social indicators: poverty, education, access to health care, inequality.. </t>
    </r>
  </si>
  <si>
    <r>
      <t>2.</t>
    </r>
    <r>
      <rPr>
        <b/>
        <sz val="7"/>
        <rFont val="Times New Roman"/>
        <family val="1"/>
      </rPr>
      <t xml:space="preserve">      </t>
    </r>
    <r>
      <rPr>
        <b/>
        <sz val="11"/>
        <rFont val="Calibri"/>
        <family val="2"/>
        <scheme val="minor"/>
      </rPr>
      <t xml:space="preserve">National contribution to climate change: </t>
    </r>
  </si>
  <si>
    <r>
      <t>Is the country</t>
    </r>
    <r>
      <rPr>
        <sz val="11"/>
        <rFont val="Calibri"/>
        <family val="2"/>
        <scheme val="minor"/>
      </rPr>
      <t xml:space="preserve"> an importer or exporter of fossil fuels? Is it an importer or exporter of mining products? Is it an importer or exporter of heavy industrial goods (steel, fertilizers,..)? Is it an importer or exporter of products that generate deforestation? </t>
    </r>
  </si>
  <si>
    <t>tick importer/exporter/don't know for the 4 categories</t>
  </si>
  <si>
    <t>Information contained in this indicator will help understand both the main levers and locus of action to transition to a low carbon economy, and the economic (particularly macro economic) challenges that may arise due to the transition (e.g., transition away from fossil fuels for a fossil fuel importer will decrease its international dependence and make its economic more resilient to international economic shocks)</t>
  </si>
  <si>
    <t>13, 171, 135</t>
  </si>
  <si>
    <t>Exports : produits énergétiques transformés (11,3Mds€ : refined petroleum, electricity, petroleum gas,...) Imports : 120Mds€ machines, 35Mds€ pétrole et dérivés, 1Mds€ minerai de fer, voir le reste sur OEC</t>
  </si>
  <si>
    <t>OEC</t>
  </si>
  <si>
    <r>
      <t>Current</t>
    </r>
    <r>
      <rPr>
        <sz val="11"/>
        <rFont val="Calibri"/>
        <family val="2"/>
        <scheme val="minor"/>
      </rPr>
      <t xml:space="preserve"> level of GHG emissions (tCO2eq) and comparison to a base year (1990, 2000, or another baseline laid out in the LTS, latest as per national inventories reported to UNFCCC). Emissions per capita.</t>
    </r>
  </si>
  <si>
    <t xml:space="preserve">Detailed national emission profile per greenhouse gas, per sector compared to base year, compared to the past 5, 10 years.  </t>
  </si>
  <si>
    <r>
      <rPr>
        <b/>
        <sz val="11"/>
        <rFont val="Calibri"/>
        <family val="2"/>
        <scheme val="minor"/>
      </rPr>
      <t>Header:</t>
    </r>
    <r>
      <rPr>
        <sz val="11"/>
        <rFont val="Calibri"/>
        <family val="2"/>
        <scheme val="minor"/>
      </rPr>
      <t xml:space="preserve"> </t>
    </r>
  </si>
  <si>
    <r>
      <t>1.</t>
    </r>
    <r>
      <rPr>
        <b/>
        <sz val="7"/>
        <rFont val="Times New Roman"/>
        <family val="1"/>
      </rPr>
      <t xml:space="preserve">      </t>
    </r>
    <r>
      <rPr>
        <b/>
        <sz val="11"/>
        <rFont val="Calibri"/>
        <family val="2"/>
        <scheme val="minor"/>
      </rPr>
      <t xml:space="preserve">Climate change adaptation targets laid out in LTS </t>
    </r>
  </si>
  <si>
    <r>
      <t>Main adaptation challenges</t>
    </r>
    <r>
      <rPr>
        <sz val="11"/>
        <rFont val="Calibri"/>
        <family val="2"/>
        <scheme val="minor"/>
      </rPr>
      <t xml:space="preserve"> and vision to address them</t>
    </r>
  </si>
  <si>
    <r>
      <t>List of adaptation policy options</t>
    </r>
    <r>
      <rPr>
        <sz val="11"/>
        <rFont val="Calibri"/>
        <family val="2"/>
        <scheme val="minor"/>
      </rPr>
      <t xml:space="preserve"> mentioned in the LTS (e.g., social/community resilience programs, regulations, adaptation infrastructure projects, streamlining consideration of adaptation concerns in all national projects…)</t>
    </r>
  </si>
  <si>
    <t>Estimates of costs associated with proposed adaptation policy options: new investments needed for adaptation projects, increased investment costs, or modification of current investments to ensure consideration of adaptation in all policy areas (projects/programs), estimate of amounts associated with projects that need to be defunded on basis they are not resilient</t>
  </si>
  <si>
    <t>2,3Mds€/an</t>
  </si>
  <si>
    <r>
      <t>Costs</t>
    </r>
    <r>
      <rPr>
        <sz val="11"/>
        <rFont val="Calibri"/>
        <family val="2"/>
        <scheme val="minor"/>
      </rPr>
      <t xml:space="preserve"> of adaptation if we act today vs. if we act in [10/15] years</t>
    </r>
  </si>
  <si>
    <r>
      <t>Estimates</t>
    </r>
    <r>
      <rPr>
        <sz val="11"/>
        <rFont val="Calibri"/>
        <family val="2"/>
        <scheme val="minor"/>
      </rPr>
      <t xml:space="preserve"> of avoided damages for LTS implementation vs BAU</t>
    </r>
  </si>
  <si>
    <t xml:space="preserve">This indicator shows the total cost of inaction </t>
  </si>
  <si>
    <r>
      <t>2.</t>
    </r>
    <r>
      <rPr>
        <b/>
        <sz val="7"/>
        <rFont val="Times New Roman"/>
        <family val="1"/>
      </rPr>
      <t xml:space="preserve">      </t>
    </r>
    <r>
      <rPr>
        <b/>
        <sz val="11"/>
        <rFont val="Calibri"/>
        <family val="2"/>
        <scheme val="minor"/>
      </rPr>
      <t>GHG emissions reduction targets laid out in LTS</t>
    </r>
    <r>
      <rPr>
        <sz val="11"/>
        <rFont val="Calibri"/>
        <family val="2"/>
        <scheme val="minor"/>
      </rPr>
      <t xml:space="preserve"> (incl. different milestones, or 2050 net-zero target if laid out) </t>
    </r>
  </si>
  <si>
    <r>
      <t>Sectoral</t>
    </r>
    <r>
      <rPr>
        <sz val="11"/>
        <rFont val="Calibri"/>
        <family val="2"/>
        <scheme val="minor"/>
      </rPr>
      <t xml:space="preserve"> GHG emissions reduction targets</t>
    </r>
  </si>
  <si>
    <t>144, 146, 147</t>
  </si>
  <si>
    <t>Transport : -28% en 2030/2015, -197% 2050/2015 ; Bâtiment : -49% 2030/2015, -94% 2050/2015 ; Agriculture : -18% 2030/2015 ; -46% 2050/2015 ; Industrie : -35% 2030/2015, -81% 2050/2015 ; Production d'énergie : -33% 2030/2015, -96% 2050/2015 ; Déchets : -37% 2030/2015, -66% 2050/2015</t>
  </si>
  <si>
    <r>
      <t>Key levers</t>
    </r>
    <r>
      <rPr>
        <sz val="11"/>
        <rFont val="Calibri"/>
        <family val="2"/>
        <scheme val="minor"/>
      </rPr>
      <t xml:space="preserve"> of GHG emissions reductions laid out in LTS (behavioral change, investment…) </t>
    </r>
  </si>
  <si>
    <r>
      <t xml:space="preserve">List of mitigation policy options </t>
    </r>
    <r>
      <rPr>
        <sz val="11"/>
        <rFont val="Calibri"/>
        <family val="2"/>
        <scheme val="minor"/>
      </rPr>
      <t>mentioned in the LTS (if any)</t>
    </r>
  </si>
  <si>
    <r>
      <t xml:space="preserve">Total estimated financing needs to achieve GHG emissions targets </t>
    </r>
    <r>
      <rPr>
        <sz val="11"/>
        <rFont val="Calibri"/>
        <family val="2"/>
        <scheme val="minor"/>
      </rPr>
      <t>(at NPV, for longest term milestone, 2050 if laid out)</t>
    </r>
  </si>
  <si>
    <r>
      <t xml:space="preserve">Investment cursor: </t>
    </r>
    <r>
      <rPr>
        <i/>
        <sz val="11"/>
        <rFont val="Calibri"/>
        <family val="2"/>
        <scheme val="minor"/>
      </rPr>
      <t xml:space="preserve">choice between more or less public investment, public-private partnerships, or more or less private investment (private investment = incentives to be created). (Set at 80% private, 20% public as basis. Use information from the cursor to prioritize indicators in other tabs).  </t>
    </r>
  </si>
  <si>
    <t>cursor</t>
  </si>
  <si>
    <t>Actuellement ~50%, fourchette 30-70% d'après Hadrien</t>
  </si>
  <si>
    <r>
      <t>Public climate investment needs:</t>
    </r>
    <r>
      <rPr>
        <sz val="11"/>
        <rFont val="Calibri"/>
        <family val="2"/>
        <scheme val="minor"/>
      </rPr>
      <t xml:space="preserve">  </t>
    </r>
  </si>
  <si>
    <t>Volume by sector/targeted projects (sectoral estimates should redirect to sectoral tabs)</t>
  </si>
  <si>
    <t>160, 164, 165</t>
  </si>
  <si>
    <t>split by CAPEX, OPEX (sectoral estimates should redirect to sectoral tabs)</t>
  </si>
  <si>
    <t>Who benefits from investments by segment of the population, industries?</t>
  </si>
  <si>
    <t>167, 172, 175</t>
  </si>
  <si>
    <t>167, 140</t>
  </si>
  <si>
    <t>167, 157, 140</t>
  </si>
  <si>
    <t>29, 32, 157</t>
  </si>
  <si>
    <t>125, 167</t>
  </si>
  <si>
    <r>
      <t>Total projected tax revenue change that can directly be linked to the LTS</t>
    </r>
    <r>
      <rPr>
        <sz val="11"/>
        <rFont val="Calibri"/>
        <family val="2"/>
        <scheme val="minor"/>
      </rPr>
      <t xml:space="preserve">. </t>
    </r>
  </si>
  <si>
    <t>167, 172, 125</t>
  </si>
  <si>
    <t>20, 28</t>
  </si>
  <si>
    <t>171, 172</t>
  </si>
  <si>
    <t xml:space="preserve">Costs associated with implementation of climate-related regulations  </t>
  </si>
  <si>
    <t>100, 103, 106</t>
  </si>
  <si>
    <t>100, 104, 106</t>
  </si>
  <si>
    <r>
      <t xml:space="preserve">Harmful public investment: </t>
    </r>
    <r>
      <rPr>
        <sz val="11"/>
        <rFont val="Calibri"/>
        <family val="2"/>
        <scheme val="minor"/>
      </rPr>
      <t xml:space="preserve">total and general information about investment performance. </t>
    </r>
  </si>
  <si>
    <t>117, 125</t>
  </si>
  <si>
    <r>
      <t xml:space="preserve">List who or what sort of project is targeted, with how much $. How much is directed to new projects? How much is directed towards maintaining current projects? </t>
    </r>
    <r>
      <rPr>
        <i/>
        <sz val="11"/>
        <rFont val="Calibri"/>
        <family val="2"/>
        <scheme val="minor"/>
      </rPr>
      <t xml:space="preserve">(information possibly available only for general budget projects). </t>
    </r>
  </si>
  <si>
    <r>
      <t>Total amounts spent on green policy and fiscal instruments, if any,</t>
    </r>
    <r>
      <rPr>
        <sz val="11"/>
        <rFont val="Calibri"/>
        <family val="2"/>
        <scheme val="minor"/>
      </rPr>
      <t xml:space="preserve"> such as feed-in-tariffs, auctions, subsidies, grants, payments, others. </t>
    </r>
  </si>
  <si>
    <t xml:space="preserve">Total amounts used by type of instruments. </t>
  </si>
  <si>
    <t xml:space="preserve">Total amounts used by target: who/which sort of projects or behaviors are targeted, with how much $? </t>
  </si>
  <si>
    <r>
      <t>Total revenue foregone in green instruments, if any,</t>
    </r>
    <r>
      <rPr>
        <sz val="11"/>
        <rFont val="Calibri"/>
        <family val="2"/>
        <scheme val="minor"/>
      </rPr>
      <t xml:space="preserve"> such as tax credits, allowances, exemptions… </t>
    </r>
  </si>
  <si>
    <t xml:space="preserve">Revenue foregone in green instruments by type of instrument. </t>
  </si>
  <si>
    <t>Revenue foregone in green instruments by target: who/what sort of projects or behaviour does it benefit or facilitate? (e.g. of behaviours: green capital formation, green technology development, green consumption..)</t>
  </si>
  <si>
    <t>Net from climate revenues</t>
  </si>
  <si>
    <t>Macroeconomic implications of the LTS:</t>
  </si>
  <si>
    <t xml:space="preserve">The transition to a low-carbon, resilient economy will induces macroeconomic changes. This tab lists macroeconomic metrics that will be impacted by the implementation of the national LTS, and encourages Minitries of Finance to delve on refining these metrics. Indicators in this tab are closely related to many other indicators included in this dashboard, see overview for more details. Note: all indicators carry uncertainty, expecially at lorger timeframes. It is possible to compute uncertainty boxes around each indicator. </t>
  </si>
  <si>
    <r>
      <t xml:space="preserve">Current GDP and projected GDP change if LTS implemented </t>
    </r>
    <r>
      <rPr>
        <sz val="11"/>
        <rFont val="Calibri"/>
        <family val="2"/>
        <scheme val="minor"/>
      </rPr>
      <t>in 2, 5, 10, 20 years (nominal)</t>
    </r>
  </si>
  <si>
    <t>projected GDP changes at 2, 5, 10, 20 years with LTS compared to GDP changes under BAU scenario.</t>
  </si>
  <si>
    <t>percentages</t>
  </si>
  <si>
    <r>
      <t>List of economic sectors</t>
    </r>
    <r>
      <rPr>
        <sz val="11"/>
        <rFont val="Calibri"/>
        <family val="2"/>
        <scheme val="minor"/>
      </rPr>
      <t xml:space="preserve"> that drive GDP changes under LTS/BAU scenarios. By how much do they drive GDP?</t>
    </r>
  </si>
  <si>
    <r>
      <t>Total green investments needs</t>
    </r>
    <r>
      <rPr>
        <sz val="11"/>
        <rFont val="Calibri"/>
        <family val="2"/>
        <scheme val="minor"/>
      </rPr>
      <t xml:space="preserve"> (from LTS tab): Share of investments redirected from BAU, share of overinvestments, over the next 2, 5, 10, 20 years. </t>
    </r>
  </si>
  <si>
    <r>
      <t>Current debt level</t>
    </r>
    <r>
      <rPr>
        <sz val="11"/>
        <rFont val="Calibri"/>
        <family val="2"/>
        <scheme val="minor"/>
      </rPr>
      <t xml:space="preserve">, projected changes in debt levels if LTS fully implemented in 2, 5, 10, 20 years. </t>
    </r>
  </si>
  <si>
    <r>
      <t xml:space="preserve">Current trade balance, </t>
    </r>
    <r>
      <rPr>
        <sz val="11"/>
        <rFont val="Calibri"/>
        <family val="2"/>
        <scheme val="minor"/>
      </rPr>
      <t xml:space="preserve">projected changes in trade balance in 2, 5, 10, 20 years (nominal). </t>
    </r>
  </si>
  <si>
    <t xml:space="preserve">Trade balance changes with LTS compared to BAU scenario. </t>
  </si>
  <si>
    <t>What are the drivers of changes in trade balance under LTS scenario? (specific goods? sectors?)</t>
  </si>
  <si>
    <r>
      <t>Current and projected price indices</t>
    </r>
    <r>
      <rPr>
        <sz val="11"/>
        <rFont val="Calibri"/>
        <family val="2"/>
        <scheme val="minor"/>
      </rPr>
      <t xml:space="preserve"> for commodities (energy, tech goods.. Goods generally incl. in consumer price indices). </t>
    </r>
  </si>
  <si>
    <t xml:space="preserve">Projected changes in insurance rates/premiums for goods and services related to climate risks. </t>
  </si>
  <si>
    <t xml:space="preserve">Cost of technology; Cost of technology per sectors; Evolution of technological progress; International economic trend; forecasted population growth; discount rate/NPV; nominal or real rates; interest rates. </t>
  </si>
  <si>
    <r>
      <t xml:space="preserve">Total estimated financing needs to achieve adaptation targets </t>
    </r>
    <r>
      <rPr>
        <sz val="11"/>
        <rFont val="Calibri"/>
        <family val="2"/>
        <scheme val="minor"/>
      </rPr>
      <t>(at NPV)</t>
    </r>
  </si>
  <si>
    <t>Total estimated financing needs to achieve emission targets (at NPV, for longest term milestone, 2050 if laid out)</t>
  </si>
  <si>
    <t>PIB Fr 2020</t>
  </si>
  <si>
    <t>% Quinet</t>
  </si>
  <si>
    <t>Valeur Quinet sur PIB 2020</t>
  </si>
  <si>
    <t>Valeur SNBC (Mds)</t>
  </si>
  <si>
    <t>Référence</t>
  </si>
  <si>
    <t>Actuel</t>
  </si>
  <si>
    <t>Proposition de modification</t>
  </si>
  <si>
    <t>Loggé par</t>
  </si>
  <si>
    <t>Décision</t>
  </si>
  <si>
    <t>Colonne</t>
  </si>
  <si>
    <t>Currency unit</t>
  </si>
  <si>
    <t>Dommage de faire référence au £, €, $</t>
  </si>
  <si>
    <t>Remplacer par « local currency »</t>
  </si>
  <si>
    <t>LK</t>
  </si>
  <si>
    <t>id 21-22</t>
  </si>
  <si>
    <t>Quelle est la différence entre les id 21 et 22 ?</t>
  </si>
  <si>
    <t>?</t>
  </si>
  <si>
    <t>id 21</t>
  </si>
  <si>
    <t>Préciser financing needs : public et privé ?</t>
  </si>
  <si>
    <t>Id 24</t>
  </si>
  <si>
    <t>Estimates of avoided damages for LTS implementation vs BAU</t>
  </si>
  <si>
    <t>A préciser</t>
  </si>
  <si>
    <t>Préciser "damages" - total damages : physical destruction + productivity losses ?</t>
  </si>
  <si>
    <t>A mettre plutôt dans la partie mitigation (car le total des dommages LTS - BAU = coût max de l'atténuation)</t>
  </si>
  <si>
    <t>Distinguer adaptation et atténuation</t>
  </si>
  <si>
    <t>Remplacer par "estimates of avoided damages : implementation of LTS adaptation targets vs BAU"</t>
  </si>
  <si>
    <t>id 29</t>
  </si>
  <si>
    <t>Ordre</t>
  </si>
  <si>
    <t>id 31</t>
  </si>
  <si>
    <t xml:space="preserve">Investment cursor: choice between more or less public investment, public-private partnerships, or more or less private investment (private investment = incentives to be created). (Set at 80% private, 20% public as basis. Use information from the cursor to prioritize indicators in other tabs).  </t>
  </si>
  <si>
    <t>Remplacer par des curseurs sectoriels dans la section après les investissements</t>
  </si>
  <si>
    <t>id 38</t>
  </si>
  <si>
    <t>Préciser climate objective = à différents horizons de temps ?</t>
  </si>
  <si>
    <t>Key mitigation policies to support the implementation of the LTS</t>
  </si>
  <si>
    <t>Key adaptation policies to support the implementation of the LTS</t>
  </si>
  <si>
    <t>ADAPTATION POLICIES TO SUPPORT THE IMPLEMENTATION OF THE LTS</t>
  </si>
  <si>
    <t>CLIMATE INVESTMENTS - ADAPTATION</t>
  </si>
  <si>
    <t>CLIMATE INVESTMENTS - MITIGATION</t>
  </si>
  <si>
    <t>Basic</t>
  </si>
  <si>
    <t>Advanced</t>
  </si>
  <si>
    <t>Key levers to reduce climate-adverse investments</t>
  </si>
  <si>
    <t>POLICIES &amp; FINANCING</t>
  </si>
  <si>
    <t>Key challenge in relation to climate change according to the LTS</t>
  </si>
  <si>
    <t>Adaptation, mitigation or both ?</t>
  </si>
  <si>
    <t>Institutions in charge of drafting the LTS</t>
  </si>
  <si>
    <t>LTS OVERVIEW - CURRENT AND PROJECTED CONTRIBUTION TO CLIMATE CHANGE</t>
  </si>
  <si>
    <t>Share of global GHG emissions</t>
  </si>
  <si>
    <t>LTS OVERVIEW - SALIENT ELEMENTS</t>
  </si>
  <si>
    <t>CURRENT AND PROJECTED EXPOSURE TO PHYSICAL RISKS</t>
  </si>
  <si>
    <t>Colour coding</t>
  </si>
  <si>
    <t>Breakdown of total GHG emissions by sector:</t>
  </si>
  <si>
    <t>Breakdown by type:</t>
  </si>
  <si>
    <t xml:space="preserve">LTS usually build on NDC targets, or go further, and detail pathways (sectoral and policy) to achieve these targets, as well as intermediate milestones. Gathering this information is key to understand efforts needed to achieve climate objectives. </t>
  </si>
  <si>
    <t>This section presents an overview of the level of mitigation effort laid out in the LTS and which are the key sectors to decarbonize.</t>
  </si>
  <si>
    <t>This section provides an overview of key physical risks, which arise from changes in the weather and the climate.</t>
  </si>
  <si>
    <t xml:space="preserve">Key mitigation objectives </t>
  </si>
  <si>
    <t>Priority level</t>
  </si>
  <si>
    <t>Difficulty level</t>
  </si>
  <si>
    <t xml:space="preserve">Key adaptation objectives </t>
  </si>
  <si>
    <t>LTS scenario compared to current levels</t>
  </si>
  <si>
    <t>MITIGATION POLICIES TO SUPPORT THE IMPLEMENTATION OF THE LTS</t>
  </si>
  <si>
    <t>e.g. eco-labelling or certification schemes</t>
  </si>
  <si>
    <t>e.g. conservation of state-owned forests</t>
  </si>
  <si>
    <t>e.g. tax credits or tax reliefs</t>
  </si>
  <si>
    <t>e.g. investments in infrastructure, renewable energy power plants, low-carbon public transport networks, etc.</t>
  </si>
  <si>
    <t>Chloé : framework pour couts des catastrophes climatiques ; e.g. 1er et 2nd ordre</t>
  </si>
  <si>
    <t>e.g. feed-in tariffs</t>
  </si>
  <si>
    <t>e.g. emissions, technology or product standards</t>
  </si>
  <si>
    <t>e.g. carbon tax or ETS</t>
  </si>
  <si>
    <t>e.g. R&amp;D in low-carbon hydrogen or CCS</t>
  </si>
  <si>
    <t>CURRENT AND PROJECTED CENTRAL GOVERNEMENT SPENDING FOR ADAPTATION</t>
  </si>
  <si>
    <t>Total central government spending for adaptation</t>
  </si>
  <si>
    <t>e.g. tax rebates for adapted buildings</t>
  </si>
  <si>
    <t>e.g. income support to farmers affected by drought</t>
  </si>
  <si>
    <t>e.g. buildings standards, anti-cyclone norms</t>
  </si>
  <si>
    <t>e.g. research activities on how to adapt agricultural production</t>
  </si>
  <si>
    <t>e.g. investments in resilient infrastructure, irrigation networks, etc.</t>
  </si>
  <si>
    <t>e.g. fire and environmental protection</t>
  </si>
  <si>
    <t>e.g. sharing of best practices wrt adaptation</t>
  </si>
  <si>
    <t>e.g. relevant civil servants' salaries</t>
  </si>
  <si>
    <t>Total central governement spending for mitigation</t>
  </si>
  <si>
    <t xml:space="preserve">See LTS for details. </t>
  </si>
  <si>
    <t>Intermediate</t>
  </si>
  <si>
    <t>Information can be found on international databases, national reports to the UNFCCC, or national GHG accounting documentation.</t>
  </si>
  <si>
    <t>See national documentation.</t>
  </si>
  <si>
    <t>Total adaptation investment needs derived from LTS objectives</t>
  </si>
  <si>
    <t>Total mitigation investment needs derived from LTS objectives</t>
  </si>
  <si>
    <t>Mcardona: Les modèles d’équilibre général utilisés par la BdF n’intègre pas ou mal le milieu financier. Prennent très mal en compte les flux de financement privé</t>
  </si>
  <si>
    <t>MC: . Intéressant de regarder l'impact CC sur inflation/croissance (mais très difficile), plus facile sur le commerce extérieur. Cf tout ce que le FMI fait avec les pays.</t>
  </si>
  <si>
    <t>Insister sur le financement privé : cf observatoire de la finance durable. Donner une idée des montants mobilisés par le secteur financier privé.</t>
  </si>
  <si>
    <t xml:space="preserve">Fonds capital investissement qui financent l’infrastructure verte ; financements bancaires alignés avec la taxonomie. </t>
  </si>
  <si>
    <t>Pas "la finance en général" : Quels sont les fonds capital investissement, quels son les émissions d’obligation qu’on peut vraiment pointer vers la transition, quels sont les financements bancaires alignés avec la taxo</t>
  </si>
  <si>
    <t xml:space="preserve">Logique secteur par secteur. Les acteurs financiers concernés sont pas les mêmes. </t>
  </si>
  <si>
    <t>Différents leviers : capacité d’attraction du financement privé (BPFrance)</t>
  </si>
  <si>
    <t>Narrative</t>
  </si>
  <si>
    <t>Add sth on foreign exchange ?</t>
  </si>
  <si>
    <t>&gt;&gt; LK: replaced by exports &amp; imports</t>
  </si>
  <si>
    <t>&gt;&gt; LK: replaced by GDP growth per capita in ppp for the BAU and LTS scenarios</t>
  </si>
  <si>
    <t>&gt;&gt; LK : to be discussed</t>
  </si>
  <si>
    <t>Share of the population under the national poverty line in the LTS scenario</t>
  </si>
  <si>
    <t>&gt;&gt; LK : added above</t>
  </si>
  <si>
    <t xml:space="preserve">Current purchasing power level, projected changes in purchasing power in 2, 5, 10 years if LTS fully implemented </t>
  </si>
  <si>
    <t>&gt;&gt; LK : hard to define green vs harmful sectors ; replaced by shifts of the workforce between sectors</t>
  </si>
  <si>
    <t>PUBLIC DEBT</t>
  </si>
  <si>
    <t>This section presents an estimate of the overall investment gap i.e. the difference between total climate investment needs based on LTS objectives compared to current levels.</t>
  </si>
  <si>
    <t>Current and projected adaptation investments based on the LTS</t>
  </si>
  <si>
    <t>Split of mitigation activities</t>
  </si>
  <si>
    <t>Split of adaptation activitities</t>
  </si>
  <si>
    <t>Adaptation activity 1</t>
  </si>
  <si>
    <t>Adaptation activity 6</t>
  </si>
  <si>
    <t>Adaptation activity 2</t>
  </si>
  <si>
    <t>Adaptation activity 3</t>
  </si>
  <si>
    <t>Adaptation activity 4</t>
  </si>
  <si>
    <t>Adaptation activity 5</t>
  </si>
  <si>
    <t>Adaptation activity 7</t>
  </si>
  <si>
    <t>Mitigation activity 1</t>
  </si>
  <si>
    <t>Mitigation activity 2</t>
  </si>
  <si>
    <t>Mitigation activity 3</t>
  </si>
  <si>
    <t>Mitigation activity 4</t>
  </si>
  <si>
    <t>Mitigation activity 5</t>
  </si>
  <si>
    <t>Mitigation activity 6</t>
  </si>
  <si>
    <t>Breakdown:</t>
  </si>
  <si>
    <t>Current and projected mitigation investments based on the LTS</t>
  </si>
  <si>
    <t>Chart 3.1</t>
  </si>
  <si>
    <t>Chart 3.2</t>
  </si>
  <si>
    <t>Current - Target</t>
  </si>
  <si>
    <t>by sector</t>
  </si>
  <si>
    <t xml:space="preserve">Guidelines are provided throughout the dashboard to populate or compile the most precise indicators possible. However, national circumstances (specific interests &amp; targets, data availability, modeling capacities) will ultimately determine the accuracy of indicators; however, even as rough estimates, we trust that these indicators effectively contribute to creating a big picture of public finance management in relation to the implementation of long-term strategies. </t>
  </si>
  <si>
    <t>How to populate this dashboard</t>
  </si>
  <si>
    <t>by alternative categorisation</t>
  </si>
  <si>
    <t>Adaptation activities</t>
  </si>
  <si>
    <t>Mitigation activities</t>
  </si>
  <si>
    <t>&gt;&gt; dropdown menu</t>
  </si>
  <si>
    <t>Total adaptation investments</t>
  </si>
  <si>
    <t>Chart 3.3</t>
  </si>
  <si>
    <t>Total mitigation investments</t>
  </si>
  <si>
    <t>Chart 3.4</t>
  </si>
  <si>
    <t>Chart title</t>
  </si>
  <si>
    <t>High</t>
  </si>
  <si>
    <t>Medium</t>
  </si>
  <si>
    <t>adaptation category 4</t>
  </si>
  <si>
    <t>adaptation category 5</t>
  </si>
  <si>
    <t>adaptation category 6</t>
  </si>
  <si>
    <t>adaptation category 7</t>
  </si>
  <si>
    <t>by disaster</t>
  </si>
  <si>
    <t>This section presents estimates i) of all current mitigation investments (public + private); and ii) of projected mitigation investment needs based on the LTS' mitigation objectives</t>
  </si>
  <si>
    <t>Links to available resources</t>
  </si>
  <si>
    <t>3.</t>
  </si>
  <si>
    <t>Climate-harmful investments</t>
  </si>
  <si>
    <t>Chart 3.5</t>
  </si>
  <si>
    <t>Chart 3.6</t>
  </si>
  <si>
    <t>CLIMATE-HARMFUL INVESTMENTS</t>
  </si>
  <si>
    <t>Climate-harmful investments are those which contribute to locking in continued use of fossil fuels (e.g. fossil fuel-based electricity production, ICE vehicles, etc.)</t>
  </si>
  <si>
    <t xml:space="preserve">Current total climate-harmful investments </t>
  </si>
  <si>
    <t>4.</t>
  </si>
  <si>
    <t>by adaptation needs</t>
  </si>
  <si>
    <t>POLICIES AND EXPENDITURE TO SUPPORT THE IMPLEMENTATION OF THE LTS - ADAPTATION</t>
  </si>
  <si>
    <t>INFORMATION ON THE NATIONAL LTS - CATEGORIZATION OF ADAPTATION AND MITIGATION ACTIVITIES</t>
  </si>
  <si>
    <t>Share of central gov. expenditure undergoing an adaptation screening</t>
  </si>
  <si>
    <t>Current and projected government spending for adaptation based on the LTS</t>
  </si>
  <si>
    <t>Current and projected government spending for mitigation based on the LTS</t>
  </si>
  <si>
    <t>Total</t>
  </si>
  <si>
    <t>Total central government spending for adaptation as a share of the total budget</t>
  </si>
  <si>
    <t>Chart 3.7</t>
  </si>
  <si>
    <t>Total climate-harmful investments</t>
  </si>
  <si>
    <t>Climate-related debt instruments</t>
  </si>
  <si>
    <t>Other</t>
  </si>
  <si>
    <t>²</t>
  </si>
  <si>
    <t>An LTS dashboard for Finance Ministers</t>
  </si>
  <si>
    <t>Version</t>
  </si>
  <si>
    <t>Released</t>
  </si>
  <si>
    <t xml:space="preserve">The dashboard is organized in four main sections which cover the logical chain going from LTS objectives to the climate investment gap, to policies and financing and finally, to sectoral and macroeconomic implications </t>
  </si>
  <si>
    <r>
      <t>Indicators presented in this dashboard provide F</t>
    </r>
    <r>
      <rPr>
        <strike/>
        <sz val="11"/>
        <color theme="0" tint="-0.499984740745262"/>
        <rFont val="Calibri"/>
        <family val="2"/>
        <scheme val="minor"/>
      </rPr>
      <t xml:space="preserve">inance Ministries with </t>
    </r>
    <r>
      <rPr>
        <sz val="11"/>
        <color rgb="FF000000"/>
        <rFont val="Calibri"/>
        <family val="2"/>
        <scheme val="minor"/>
      </rPr>
      <t xml:space="preserve">a detailed overview of the expected needs for public finance, and consequences for the national economy, of implementing a country’s </t>
    </r>
    <r>
      <rPr>
        <u/>
        <sz val="11"/>
        <color theme="9" tint="-0.24994659260841701"/>
        <rFont val="Calibri"/>
        <family val="2"/>
        <scheme val="minor"/>
      </rPr>
      <t>low-GHG, climate-resilient Long-Term Strategy (LTS)</t>
    </r>
    <r>
      <rPr>
        <sz val="11"/>
        <color rgb="FF000000"/>
        <rFont val="Calibri"/>
        <family val="2"/>
        <scheme val="minor"/>
      </rPr>
      <t xml:space="preserve">. It includes three main series of indicators, namely the current situation, long-term targets and expectations, and the gap between the two. It facilitates the appropriation of LTS-related stakes </t>
    </r>
    <r>
      <rPr>
        <strike/>
        <sz val="11"/>
        <color theme="1"/>
        <rFont val="Calibri"/>
        <family val="2"/>
        <scheme val="minor"/>
      </rPr>
      <t>by finance ministries',</t>
    </r>
    <r>
      <rPr>
        <sz val="11"/>
        <color rgb="FF000000"/>
        <rFont val="Calibri"/>
        <family val="2"/>
        <scheme val="minor"/>
      </rPr>
      <t xml:space="preserve"> as well as </t>
    </r>
    <r>
      <rPr>
        <strike/>
        <sz val="11"/>
        <color rgb="FF000000"/>
        <rFont val="Calibri"/>
        <family val="2"/>
        <scheme val="minor"/>
      </rPr>
      <t>their</t>
    </r>
    <r>
      <rPr>
        <sz val="11"/>
        <color rgb="FF000000"/>
        <rFont val="Calibri"/>
        <family val="2"/>
        <scheme val="minor"/>
      </rPr>
      <t xml:space="preserve"> implication in LTS design and revision processes, and helps identifying the specific needs for additional </t>
    </r>
    <r>
      <rPr>
        <u/>
        <sz val="11"/>
        <color theme="9"/>
        <rFont val="Calibri"/>
        <family val="2"/>
        <scheme val="minor"/>
      </rPr>
      <t>assessments,</t>
    </r>
    <r>
      <rPr>
        <sz val="11"/>
        <color rgb="FF000000"/>
        <rFont val="Calibri"/>
        <family val="2"/>
        <scheme val="minor"/>
      </rPr>
      <t xml:space="preserve"> tools</t>
    </r>
    <r>
      <rPr>
        <strike/>
        <sz val="11"/>
        <color rgb="FF000000"/>
        <rFont val="Calibri"/>
        <family val="2"/>
        <scheme val="minor"/>
      </rPr>
      <t>, framework documents</t>
    </r>
    <r>
      <rPr>
        <sz val="11"/>
        <color rgb="FF000000"/>
        <rFont val="Calibri"/>
        <family val="2"/>
        <scheme val="minor"/>
      </rPr>
      <t xml:space="preserve"> and/or </t>
    </r>
    <r>
      <rPr>
        <strike/>
        <sz val="11"/>
        <color theme="1"/>
        <rFont val="Calibri"/>
        <family val="2"/>
        <scheme val="minor"/>
      </rPr>
      <t>climate-related</t>
    </r>
    <r>
      <rPr>
        <sz val="11"/>
        <color rgb="FF000000"/>
        <rFont val="Calibri"/>
        <family val="2"/>
        <scheme val="minor"/>
      </rPr>
      <t xml:space="preserve"> PFM practices with respect to national LTSs.</t>
    </r>
  </si>
  <si>
    <t>Additional resources</t>
  </si>
  <si>
    <t xml:space="preserve">     Link to user guide</t>
  </si>
  <si>
    <t xml:space="preserve">     Link to short report</t>
  </si>
  <si>
    <t>Short-term milestone (year)</t>
  </si>
  <si>
    <t>Medium-term milestone (year)</t>
  </si>
  <si>
    <t>Long-term milestone (year)</t>
  </si>
  <si>
    <t>2.</t>
  </si>
  <si>
    <t>INFORMATION ON THE NATIONAL LTS - GENERAL INFORMATION</t>
  </si>
  <si>
    <t>E.g. coal, iron ore, etc.</t>
  </si>
  <si>
    <t>E.g. coal, gas</t>
  </si>
  <si>
    <t>E.g. beef, soy, palm oil, wood products</t>
  </si>
  <si>
    <t>1.</t>
  </si>
  <si>
    <t>COVER</t>
  </si>
  <si>
    <t>Key objectives regarding climate-harmful activities</t>
  </si>
  <si>
    <t>[numbers + text]</t>
  </si>
  <si>
    <t xml:space="preserve">See LTS for details (if any). </t>
  </si>
  <si>
    <t>This section presents an overview of the key risks faced by the country and of key adaptation objectives.</t>
  </si>
  <si>
    <t>Chart 2.1</t>
  </si>
  <si>
    <t>LTS OVERVIEW - CHART WORKINGS</t>
  </si>
  <si>
    <t xml:space="preserve">   energy production</t>
  </si>
  <si>
    <t xml:space="preserve">   buildings</t>
  </si>
  <si>
    <t xml:space="preserve">   transport</t>
  </si>
  <si>
    <t xml:space="preserve">   industry</t>
  </si>
  <si>
    <t xml:space="preserve">   AFOLU</t>
  </si>
  <si>
    <t xml:space="preserve">   [other]</t>
  </si>
  <si>
    <t xml:space="preserve">   mitigation category 1</t>
  </si>
  <si>
    <t xml:space="preserve">   mitigation category 2</t>
  </si>
  <si>
    <t xml:space="preserve">   mitigation category 3</t>
  </si>
  <si>
    <t xml:space="preserve">   mitigation category 4</t>
  </si>
  <si>
    <t xml:space="preserve">   mitigation category 5</t>
  </si>
  <si>
    <t xml:space="preserve">   mitigation category 6</t>
  </si>
  <si>
    <t xml:space="preserve">   drying / drought</t>
  </si>
  <si>
    <t xml:space="preserve">   increased rainfall / flooding</t>
  </si>
  <si>
    <t xml:space="preserve">   warming / heat waves</t>
  </si>
  <si>
    <t xml:space="preserve">   wind speed / storminess</t>
  </si>
  <si>
    <t>Estimates of the costs of adaptation strategies provided in the LTS (if any)</t>
  </si>
  <si>
    <t>LTS OVERVIEW - DEVELOPMENT OBJECTIVES</t>
  </si>
  <si>
    <t>Key development levers laid out in the LTS</t>
  </si>
  <si>
    <t>Key socio-economic development objectives</t>
  </si>
  <si>
    <t xml:space="preserve">This section presents estimates : </t>
  </si>
  <si>
    <t xml:space="preserve">   - of all current adaptation investments (public + private)</t>
  </si>
  <si>
    <t xml:space="preserve">   - of projected adaptation investment needs based on adaptation objectives laid out in the LTS. </t>
  </si>
  <si>
    <t>It also highlights where the adaptation investment gap is the largest and potential levers to trigger adaptation investments</t>
  </si>
  <si>
    <t>Automatic calculations</t>
  </si>
  <si>
    <t>Automatic sum of mitigation and adaptation investment gaps.</t>
  </si>
  <si>
    <t>[local currency]</t>
  </si>
  <si>
    <t>TOTAL CLIMATE INVESTMENTS - ADAPTATION + MITIGATION</t>
  </si>
  <si>
    <t xml:space="preserve">   [other sector 1]</t>
  </si>
  <si>
    <t xml:space="preserve">   [other sector 2]</t>
  </si>
  <si>
    <t xml:space="preserve">   sea level rise</t>
  </si>
  <si>
    <t xml:space="preserve">   [other disaster 1]</t>
  </si>
  <si>
    <t xml:space="preserve">   [other disaster 2]</t>
  </si>
  <si>
    <t xml:space="preserve">   infrastructure and asset development</t>
  </si>
  <si>
    <t xml:space="preserve">   technological process optimization</t>
  </si>
  <si>
    <t xml:space="preserve">   institutional and behavorial change or reinforcement</t>
  </si>
  <si>
    <t xml:space="preserve">   integrated natural resources management</t>
  </si>
  <si>
    <t xml:space="preserve">   financial services, incl. risk transfer</t>
  </si>
  <si>
    <t xml:space="preserve">   information systems to support early warning and proactive planning</t>
  </si>
  <si>
    <t xml:space="preserve">   [other adaptation need]</t>
  </si>
  <si>
    <t xml:space="preserve">   adaptation category 1</t>
  </si>
  <si>
    <t xml:space="preserve">   adaptation category 2</t>
  </si>
  <si>
    <t xml:space="preserve">   adaptation category 3</t>
  </si>
  <si>
    <t xml:space="preserve">   - of all current mitigation investments (public + private)</t>
  </si>
  <si>
    <t xml:space="preserve">   - of projected mitigation investment needs based on mitigation objectives laid out in the LTS</t>
  </si>
  <si>
    <t>It also highlights where the mitigation investment gap is the largest and potential levers to trigger mitigation investments</t>
  </si>
  <si>
    <t>Indicator</t>
  </si>
  <si>
    <t>POLICIES AND EXPENDITURE TO SUPPORT THE IMPLEMENTATION OF THE LTS - MITIGATION</t>
  </si>
  <si>
    <t xml:space="preserve">   direct investments</t>
  </si>
  <si>
    <t xml:space="preserve">   government provision of public goods / services / green procurement</t>
  </si>
  <si>
    <t xml:space="preserve">   public-private partnerships (PPP)</t>
  </si>
  <si>
    <t xml:space="preserve">   direct transfers</t>
  </si>
  <si>
    <t xml:space="preserve">   income or price support</t>
  </si>
  <si>
    <t xml:space="preserve">   costs of implementing and enforcing market-based instruments</t>
  </si>
  <si>
    <t xml:space="preserve">   tax expenditure</t>
  </si>
  <si>
    <t xml:space="preserve">   operating expenses</t>
  </si>
  <si>
    <t xml:space="preserve">   costs of implementing information systems and instruments</t>
  </si>
  <si>
    <t xml:space="preserve">   technical assistance and training</t>
  </si>
  <si>
    <t xml:space="preserve">   research &amp; development</t>
  </si>
  <si>
    <t xml:space="preserve">   costs of implementing and enforcing standards</t>
  </si>
  <si>
    <t>CURRENT AND PROJECTED CENTRAL GOVERNEMENT SPENDING FOR MITIGATION</t>
  </si>
  <si>
    <t>POLICIES AND EXPENDITURE THAT SUPPORT CLIMATE-HARMFUL ACTIVITIES</t>
  </si>
  <si>
    <t>$$$</t>
  </si>
  <si>
    <t>Total central government spending for mitigation as a share of the total budget</t>
  </si>
  <si>
    <t>Share of central gov. expenditure undergoing a mitigation screening</t>
  </si>
  <si>
    <t>This section presents an overview of current / planned / envisaged public policies to trigger the changes laid out in the LTS with respect to mitigation</t>
  </si>
  <si>
    <t>This section presents an overview of current / planned / envisaged public policies to trigger the changes laid out in the LTS with respect to adaptation</t>
  </si>
  <si>
    <t>e.g. for climate-smart infrastructure</t>
  </si>
  <si>
    <t>e.g. monetary transfers to people affected by natural disasters</t>
  </si>
  <si>
    <t>e.g. conservation offsets, payments for ecosystem services</t>
  </si>
  <si>
    <t>e.g. early warning systems for disasters</t>
  </si>
  <si>
    <t>Total central governement spending for climate-harmful activities</t>
  </si>
  <si>
    <t>Key policies that support climate-harmful activities</t>
  </si>
  <si>
    <t xml:space="preserve"> -   an overview of the current public policies that support climate-harmful activities</t>
  </si>
  <si>
    <t xml:space="preserve">This section presents: </t>
  </si>
  <si>
    <t xml:space="preserve"> -   details on how these are expected to change based on the LTS</t>
  </si>
  <si>
    <t>Total central government spending for climate-harmful activities as a share of the total budget</t>
  </si>
  <si>
    <t>Share of national emissions covered by a carbon tax</t>
  </si>
  <si>
    <t>Average carbon price</t>
  </si>
  <si>
    <t>na</t>
  </si>
  <si>
    <t>000s/ M/ Bn</t>
  </si>
  <si>
    <t>per ton CO2</t>
  </si>
  <si>
    <t>Current and projected government spending for climate-harmful activities</t>
  </si>
  <si>
    <t>Current and projected sources of funding to support LTS implementation</t>
  </si>
  <si>
    <t>Chart title:</t>
  </si>
  <si>
    <t>e.g. subsidies for energy efficiency investments</t>
  </si>
  <si>
    <t>e.g. green budgeting training for the administation</t>
  </si>
  <si>
    <t>Dummy numbers</t>
  </si>
  <si>
    <t>Linked to chosen breakdown in 'LTS_Overview'</t>
  </si>
  <si>
    <t>Text inputs to be provided by the country</t>
  </si>
  <si>
    <t>CLIMATE INVESTMENTS - CHART WORKINGS</t>
  </si>
  <si>
    <t>POLICIES &amp; FINANCING - CHART WORKINGS</t>
  </si>
  <si>
    <t>Total mitigation investment gap</t>
  </si>
  <si>
    <t>Total adaptation investment gap</t>
  </si>
  <si>
    <t>Carbon taxes</t>
  </si>
  <si>
    <t>Carbon tax rate</t>
  </si>
  <si>
    <t>Overview of current and projected carbon taxes (if any)</t>
  </si>
  <si>
    <t>Overview of current and projected GHG emissions trading systems (if any)</t>
  </si>
  <si>
    <t>Share of national emissions covered by an emissions trading system</t>
  </si>
  <si>
    <t>Weighted average</t>
  </si>
  <si>
    <t>Earmarking / direct transfers / general budget</t>
  </si>
  <si>
    <t>Emissions trading systems</t>
  </si>
  <si>
    <t>Other climate-related taxes</t>
  </si>
  <si>
    <t>e.g. taxes on the consumption of fossil fuel energy (but not on the carbon content)</t>
  </si>
  <si>
    <t>REVENUE FROM CARBON PRICING INSTRUMENTS AND CLIMATE-RELATED TAXES ; FOREGONE REVENUE ASSOCIATED WITH FOSSIL FUEL SUBSIDIES</t>
  </si>
  <si>
    <t>Foregone revenue associated with fossil fuel subsidies</t>
  </si>
  <si>
    <t>Priority level: low, medium, high</t>
  </si>
  <si>
    <t>Difficulty level: basic, intermediate, advanced</t>
  </si>
  <si>
    <t>For each indicator</t>
  </si>
  <si>
    <t>CONTACT</t>
  </si>
  <si>
    <r>
      <rPr>
        <b/>
        <sz val="11"/>
        <rFont val="Calibri"/>
        <family val="2"/>
        <scheme val="minor"/>
      </rPr>
      <t>The purpose of this dashboard is to provide a synthetic and comprehensive set of indicators to support the effective implementation of long-term strategies (LTS) by Finance Ministers.</t>
    </r>
    <r>
      <rPr>
        <sz val="11"/>
        <rFont val="Calibri"/>
        <family val="2"/>
        <scheme val="minor"/>
      </rPr>
      <t xml:space="preserve"> 
 </t>
    </r>
  </si>
  <si>
    <t xml:space="preserve">Aggregating assessment indicators and indicators linking short-term economic concerns with progress towards LTS goals can help enhance consistency between Finance Ministries’ decisions and LTS. </t>
  </si>
  <si>
    <t>It could, among other things, contribute to facilitating investment planning, increase the consistency of public action on climate change, help mitigate climate transition risks, and help engage Finance Ministries in the elaboration and implementation of LTS.</t>
  </si>
  <si>
    <t>Developed by the Institute for Climate Economics (I4CE), with support from the 2050 Pathways Platform</t>
  </si>
  <si>
    <t>Please do not hesitate to reach out to us</t>
  </si>
  <si>
    <t>Chloé Boutron</t>
  </si>
  <si>
    <t>Louise Kessler</t>
  </si>
  <si>
    <t>louise.kessler@i4ce.org</t>
  </si>
  <si>
    <t>chloe.boutron@i4ce.org</t>
  </si>
  <si>
    <t>5.</t>
  </si>
  <si>
    <t>MACROECONOMIC IMPLICATIONS OF LTS IMPLEMENTATION</t>
  </si>
  <si>
    <t>per capita</t>
  </si>
  <si>
    <t>Business-as-usual (BAU) scenario</t>
  </si>
  <si>
    <t>LTS scenario</t>
  </si>
  <si>
    <t>Current situation</t>
  </si>
  <si>
    <t>0.0</t>
  </si>
  <si>
    <t>Current price levels</t>
  </si>
  <si>
    <t>Current food-related price levels in BAU scenario</t>
  </si>
  <si>
    <t>Current energy-related price levels in BAU scenario</t>
  </si>
  <si>
    <t>[% increase or index]</t>
  </si>
  <si>
    <t>Insurance rates/premiums for goods and services vulnerable to climate risks</t>
  </si>
  <si>
    <t>in BAU scenario</t>
  </si>
  <si>
    <t>in LTS scenario</t>
  </si>
  <si>
    <t>Projected price levels</t>
  </si>
  <si>
    <t>Projected food-related price levels</t>
  </si>
  <si>
    <t>Projected energy-related price levels</t>
  </si>
  <si>
    <t>Labour productivity</t>
  </si>
  <si>
    <t>Unemployment rate</t>
  </si>
  <si>
    <t>Key sectors in terms of workforce</t>
  </si>
  <si>
    <t>Current annual losses from climate-related natural disasters</t>
  </si>
  <si>
    <t>Share of annual losses from climate-related natural disasters that are insured</t>
  </si>
  <si>
    <t>Share of the population under the national poverty line</t>
  </si>
  <si>
    <t>List of key economic sectors that drive GDP and GDP growth</t>
  </si>
  <si>
    <t>List of key economic sectors that currently drive GDP and GDP growth</t>
  </si>
  <si>
    <t>Key imports</t>
  </si>
  <si>
    <t xml:space="preserve">   economic sector 1</t>
  </si>
  <si>
    <t xml:space="preserve">   economic sector 2</t>
  </si>
  <si>
    <t xml:space="preserve">   economic sector 3</t>
  </si>
  <si>
    <t xml:space="preserve">   economic sector 4</t>
  </si>
  <si>
    <t xml:space="preserve">   economic sector 5</t>
  </si>
  <si>
    <t xml:space="preserve">   economic sector 6</t>
  </si>
  <si>
    <t>by country-specific categorisation</t>
  </si>
  <si>
    <t>Economic sectors</t>
  </si>
  <si>
    <t>Economic sector 1</t>
  </si>
  <si>
    <t>Economic sector 2</t>
  </si>
  <si>
    <t>Economic sector 3</t>
  </si>
  <si>
    <t>Economic sector 4</t>
  </si>
  <si>
    <t>Economic sector 5</t>
  </si>
  <si>
    <t>Economic sector 6</t>
  </si>
  <si>
    <t>Total value of imports</t>
  </si>
  <si>
    <t>Breakdown of imports value by sector</t>
  </si>
  <si>
    <t>Key exports</t>
  </si>
  <si>
    <t>Total value of exports</t>
  </si>
  <si>
    <t>Breakdown of exports value by sector</t>
  </si>
  <si>
    <t>Trade balance</t>
  </si>
  <si>
    <t>The purpose of this section is to highlight the implications of the LTS pathway on prices with respect to the BAU scenario.</t>
  </si>
  <si>
    <t>Breakdown of workforce by sector</t>
  </si>
  <si>
    <t>Value inputs to be provided by the country</t>
  </si>
  <si>
    <t>Low</t>
  </si>
  <si>
    <t>AVAILABLE AND POTENTIAL RESOURCES TO FINANCE THE TRANSITION</t>
  </si>
  <si>
    <t>TECHNICAL DETAILS</t>
  </si>
  <si>
    <t>Split of economic activities</t>
  </si>
  <si>
    <t>I4CE, 2022, Ensuring sufficient means to adapt to climate change consequences in France: What are the costs?</t>
  </si>
  <si>
    <t>I4CE, 2021, Landscape of climate finance in France</t>
  </si>
  <si>
    <t>Climate-harmful investments target based on LTS objectives</t>
  </si>
  <si>
    <t xml:space="preserve">For each tab, indicators can be filled under "Current", "Current - Target", "2025", "2035", and "2050" where cells are not shaded, and anywhere where the color coding is blue (see below for details). Levels of priority and of difficulty are associated with each indicator and appear in columns M and O. This information should help users decide upon which indicators to fill first, in consideration of their national context. Columns P to R proposes resources that can help users fill indicators, or serve to provide more information on the relevance of the indicator. </t>
  </si>
  <si>
    <t xml:space="preserve">GHG emissions targets </t>
  </si>
  <si>
    <t>This section presents an overview of the current / planned / envisaged public spending (e.g. direct investment, subsidies, fiscal instruments, other incentives, etc.) needed to trigger the changes laid out in the LTS with regard to adaptation</t>
  </si>
  <si>
    <t>This section presents an overview of the current / planned / envisaged public spending (e.g. direct investment, subsidies, fiscal instruments, other incentives, etc.) needed to trigger the changes laid out in the LTS with regard to mitigation</t>
  </si>
  <si>
    <t xml:space="preserve">See national records, if available. </t>
  </si>
  <si>
    <t xml:space="preserve">Identifying and tracking public spending contributing to mitigation objectives can de done following a green budget tagging methodology. If the country does not currently have such a methodology, a handful of principles derived from the national definition of mitigation can serve to identify the main public spending areas contributing to mitigation objectives. </t>
  </si>
  <si>
    <t xml:space="preserve">Scope all national policies on the basis of a clear understading of what goes against adaptation and mitigation objectives.  Traditionally, these are policies that:
1. require the use of fossil fuels
2: create long-term reliance on fossil fuels
3: facilitate and ecourage the use of fossil fuels, including fossil fuel production 
Include details on the reform process, if any. </t>
  </si>
  <si>
    <t xml:space="preserve">List of sectoral policies which support harmful activities, notably the production or consumption of fossil fuels. Include details on the reform process, if any. </t>
  </si>
  <si>
    <t xml:space="preserve">Compare total spending harmful to adaptation and mitigation objectives with total state budget. </t>
  </si>
  <si>
    <t xml:space="preserve">Compare total spending contributing to the mitigation objective with total state budget. </t>
  </si>
  <si>
    <t xml:space="preserve">Compare total spending contributing to the adaptation objective with total state budget. </t>
  </si>
  <si>
    <t xml:space="preserve">Public spending associated with sectoral policies which support harmful activities, notably the production or consumption of fossil fuels. </t>
  </si>
  <si>
    <t xml:space="preserve">Public spending associated with policies which support harmful activities, notably the production or consumption of fossil fuels. These indicators can also be filled following a green budget tagging methodology. </t>
  </si>
  <si>
    <t>https://www.i4ce.org/en/publication/economic-implications-transition-low-carbon-resilient-economy-dashboard-finance-ministers-support-implementation-long-term-strategies-climate/</t>
  </si>
  <si>
    <t xml:space="preserve">The real economy changes needed to achieve LTS targets are likely to – positively or negatively – impact the structure of the economy: growth, income levels, key sectors, jobs, imports, exports, debt, foreign exchange, etc. </t>
  </si>
  <si>
    <t>The purpose of this tab is to compare the macroeconomic implications of implementing the LTS to the business-as-usual (BAU) scenario (i.e., assuming no LTS implementation).</t>
  </si>
  <si>
    <t>Overview of current fossil fuel subsidies</t>
  </si>
  <si>
    <t>Overview of other climate-related taxes</t>
  </si>
  <si>
    <t>(e.g., green bonds, green sukuk)</t>
  </si>
  <si>
    <t>Private</t>
  </si>
  <si>
    <t>Public</t>
  </si>
  <si>
    <t>Loans</t>
  </si>
  <si>
    <t>Grants</t>
  </si>
  <si>
    <t>Subsidies</t>
  </si>
  <si>
    <t>Blended finance instruments</t>
  </si>
  <si>
    <t>Breakdown by type of issuer</t>
  </si>
  <si>
    <t>Breakdown by source</t>
  </si>
  <si>
    <t xml:space="preserve">Identifying and tracking public spending contributing to adaptation objectives can de done following a green budget tagging methodology. If the country does not currently have such a methodology, a handful of principles derived from the national definition of adaptation can serve to identify the main public spending areas contributing to adaptation objectives. </t>
  </si>
  <si>
    <t>December 2022</t>
  </si>
  <si>
    <t xml:space="preserve">It is possible to leave indicators blank with no effect on the structure of the dashboard. </t>
  </si>
  <si>
    <t>Guidelines on how to fill the indicator</t>
  </si>
  <si>
    <t>Information on available resources</t>
  </si>
  <si>
    <t>Percentage inputs to be provided by the country</t>
  </si>
  <si>
    <t xml:space="preserve">The tab "LTS_Overview" allow users to input key elements including currency, units, key LTS targets. Filling this tab is essential before proceeding to filling the other tabs. </t>
  </si>
  <si>
    <t>Key indicators and charts</t>
  </si>
  <si>
    <t>This section presents an overview of the socio-economic development objectives laid out in the LTS.</t>
  </si>
  <si>
    <t>LTS OVERVIEW - KEY IMPACTS OF CLIMATE CHANGE</t>
  </si>
  <si>
    <t>As laid out in the LTS</t>
  </si>
  <si>
    <t>Key mitigation levers</t>
  </si>
  <si>
    <t>Estimates of the costs of mitigation strategies (if any)</t>
  </si>
  <si>
    <t>LK : 30/11</t>
  </si>
  <si>
    <t>4.3</t>
  </si>
  <si>
    <t>The purpose of this tab is to provide a synthetic overview of the development and climate ambition laid out in the LTS: socio-economic development, mitigation and  adaptation objectives, key challenges to expect and proposed levers to achieve them.</t>
  </si>
  <si>
    <t xml:space="preserve">The transition to a low-carbon economy will materialize in visible, real economy investments e.g. energy-efficient renovations, renewable energy power plants, electric vehicles replacing ICE on roads, new low-carbon urban transport networks, etc.). The purpose of this tab is to provide an overview of adaptation and mitigation investment gaps: these investment gaps represents the difference between adaptation and mitigation investment needs (both public and private) estimated on the basis of the LTS and current adaptation and mitigation investments.
</t>
  </si>
  <si>
    <t>Cells which do not need to be filled in</t>
  </si>
  <si>
    <t xml:space="preserve">This tab scopes current, planned, and projected policies and public finance flows aimed to engage the climate investments needed for the implementation of LTS.
To this aim, it reviews policies proposed in the LTS, and proposes to conduct an in-depth analysis of public finance flows related to the transition to a low-carbon and reslient economy, either positively or negatively.   
Details of policies and flows at the sectoral level can be provided and might inform LTS governance beyond the national level (i.e., at the sub-national or local governance level). </t>
  </si>
  <si>
    <t>Share of central gov. expenditure undergoing a 'climate-harmful' screening</t>
  </si>
  <si>
    <t xml:space="preserve">This section proposes an overview of the resources which can be levied through climate-related taxes, emissions trading systems and fossil fuel subsidy reforms </t>
  </si>
  <si>
    <t>FUNDING PROVIDED BY DEBT INSTRUMENTS</t>
  </si>
  <si>
    <t>Total volume of climate-related debt instruments</t>
  </si>
  <si>
    <t>Details of green bond standards and/or taxonomy</t>
  </si>
  <si>
    <t>Standards used by the country</t>
  </si>
  <si>
    <t xml:space="preserve">This section proposes an overview of the volume of climate-related public debt instruments </t>
  </si>
  <si>
    <t>Overview of current and projected climate-related public debt instruments</t>
  </si>
  <si>
    <t>FUNDING PROVIDED BY INTERNATIONAL PUBLIC FINANCE AND AID</t>
  </si>
  <si>
    <t>This section proposes an overview of climate-related public debt instruments.</t>
  </si>
  <si>
    <t>Total volume of international public finance mobilized for climate-related projects / activities</t>
  </si>
  <si>
    <t>Revenue from other climate-related taxes</t>
  </si>
  <si>
    <t>Revenue from emissions trading system</t>
  </si>
  <si>
    <t>Use of revenue from emissions trading systems</t>
  </si>
  <si>
    <t>Use of revenue from carbon tax</t>
  </si>
  <si>
    <t>Revenue from carbon tax</t>
  </si>
  <si>
    <t>Revenue foregone on fossil fuel subsidies</t>
  </si>
  <si>
    <t>International public finance mobilized for climate-related projects / activities</t>
  </si>
  <si>
    <t>LK : 02/12</t>
  </si>
  <si>
    <t>TRADE</t>
  </si>
  <si>
    <t>DEBT</t>
  </si>
  <si>
    <t>See LTS for details (if any).</t>
  </si>
  <si>
    <t xml:space="preserve">See national documentation. </t>
  </si>
  <si>
    <t>https://www.oecd.org/gov/budgeting/integrating-climate-into-macroeconomic-modelling.pdf 
https://www.ecb.europa.eu/pub/pdf/scpwps/ecb.wp2608~2058b5dc8f.en.pdf 
https://www.financeministersforclimate.org/sites/cape/files/inline-files/How%20to%20Scope%20the%20Fiscal%20Impacts%20of%20Long-Term%20Climate%20Strategies.pdf 
https://www.afd.fr/en/page-programme-de-recherche/gemmes-new-modelling-tool-incorporates-energy-transition</t>
  </si>
  <si>
    <t>See national documentation or international organizations databases.</t>
  </si>
  <si>
    <t>The IMF and the OECD publish price indices data.</t>
  </si>
  <si>
    <t xml:space="preserve">https://data.imf.org/?sk=4FFB52B2-3653-409A-B471-D47B46D904B5  
https://stats.oecd.org/index.aspx?DataSetCode=PRICES_CPI  </t>
  </si>
  <si>
    <t>https://www.ncei.noaa.gov/access/monitoring/billions/</t>
  </si>
  <si>
    <t>Projected annual losses from climate-related natural disasters</t>
  </si>
  <si>
    <t xml:space="preserve">See resources to model risk insurance premiums for natural disasters.  </t>
  </si>
  <si>
    <t xml:space="preserve">The purpose of this section is to compare debt levels and debt structure in the short, medium, and long-run under teh BAU and LTS scenarios. </t>
  </si>
  <si>
    <t>Projected real GDP growth</t>
  </si>
  <si>
    <t>Current real GDP growth</t>
  </si>
  <si>
    <t>The purpose of this section is to highlight the extent to which the LTS will reshape labour markets in comparison to the BAU scenario. It will thereby provide insight on issues around the just transition.</t>
  </si>
  <si>
    <t>The purpose of this section is to understand how the LTS will affect the nature and the value of imports and exports, and therefore the trade balance, in comparison with the BAU. This is particularly relevant for countries either importing or exporting fossil fuels and GHG-intensive goods.</t>
  </si>
  <si>
    <t>Public debt</t>
  </si>
  <si>
    <t>Private debt</t>
  </si>
  <si>
    <t>Current real GDP per capita</t>
  </si>
  <si>
    <t>Share of total fiscal revenue which comes from fossil fuel-dependent activities and industries</t>
  </si>
  <si>
    <t>Projected real GDP per capita</t>
  </si>
  <si>
    <t>Co-benefits of the transition to a low-carbon and resilient economy</t>
  </si>
  <si>
    <t>E.g. air pollution-related benefits, reduction of fuel poverty, etc.</t>
  </si>
  <si>
    <t>Estimate of identified co-benefits</t>
  </si>
  <si>
    <t>Households' consumption (GDP share)</t>
  </si>
  <si>
    <t>Trade balance (GDP share)</t>
  </si>
  <si>
    <t>Foreign debt</t>
  </si>
  <si>
    <t>Foreign debt (GDP share)</t>
  </si>
  <si>
    <t>Private debt (GDP share)</t>
  </si>
  <si>
    <t>Public debt (GDP share)</t>
  </si>
  <si>
    <t>Shows the importance of international transactions relative to domestic transactions</t>
  </si>
  <si>
    <t>MACRO IMPLICATIONS - CHART WORKINGS</t>
  </si>
  <si>
    <t>Chart 4.1</t>
  </si>
  <si>
    <t>Chart 4.2</t>
  </si>
  <si>
    <t>Chart 4.3</t>
  </si>
  <si>
    <t>Chart 4.4</t>
  </si>
  <si>
    <t>Chart 5.1</t>
  </si>
  <si>
    <t>Real GDP</t>
  </si>
  <si>
    <t>Current real GDP</t>
  </si>
  <si>
    <t>Projected real GDP</t>
  </si>
  <si>
    <t>Real GDP - BAU</t>
  </si>
  <si>
    <t>Real GDP - LTS</t>
  </si>
  <si>
    <t>Currency</t>
  </si>
  <si>
    <t>Breakdown by type</t>
  </si>
  <si>
    <t>Chart 5.2</t>
  </si>
  <si>
    <t>Climate Watch GHG Historical Emissions
UNFCCC GHG emissions</t>
  </si>
  <si>
    <t>https://www.climatewatchdata.org/ghg-emissions
https://unfccc.int/topics/mitigation/resources/registry-and-data/ghg-data-from-unfccc</t>
  </si>
  <si>
    <t>Investments needs - current investments</t>
  </si>
  <si>
    <t xml:space="preserve">See LTS for details. 
Examples of adaptation policies can include policies based on direct investments, direct transfers, income or price support, market-based instruments, tax expenditure, standards, R&amp;D, information instruments, etc. 
Documents such as national adapation plans can provide additional information. </t>
  </si>
  <si>
    <t xml:space="preserve">Identifying and tracking public spending contributing to adaptation objectives can de done following a green budget tagging methodology. If the country does not currently have such a methodology, a handful of principles derived from the national definition of adaptation can serve to identify the main public spending areas contributing to adaptation objectives. 
</t>
  </si>
  <si>
    <t xml:space="preserve">See LTS for details. 
Examples of mitigation policies can include policies based on direct investments, direct transfers, income or price support, market-based instruments, tax expenditure, standards, R&amp;D, information instruments, etc. </t>
  </si>
  <si>
    <t>sum of all identified fossil-fuel subsidies</t>
  </si>
  <si>
    <t>https://openknowledge.worldbank.org/handle/10986/21659
https://ec.europa.eu/economy_finance/publications/economic_briefs/2015/pdf/eb40_en.pdf
https://www.unep.org/resources/report/measuring-fossil-fuel-subsidies-context-sustainable-development-goals
https://www.oecd.org/fossil-fuels/methodology/
https://www.iea.org/topics/energy-subsidies
https://www.imf.org/en/Topics/climate-change/energy-subsidies</t>
  </si>
  <si>
    <t>World Bank, 2015, Fossil fuel subsidies: approaches and valuation 
European Commission, 2015, ECFIN Economic Brief Measuring Fossil Fuel Subsidies
UNEP, 2019,  Measuring Fossil Fuel Subsidies in the Context of the Sustainable Development Goals
The OECD work on fossil fuels subsidies. 
The IEA work on fossil fuel subsidies.
The IMF work on fossil fuel subsidies.</t>
  </si>
  <si>
    <t xml:space="preserve">https://documents1.worldbank.org/curated/en/953011593410423487/pdf/Developing-a-National-Green-Taxonomy-A-World-Bank-Guide.pdf
https://www.oecd.org/environment/cc/developing-sustainable-finance-definitions-and-taxonomies-brief-for-policy-makers.pdf
https://finance.ec.europa.eu/sustainable-finance/tools-and-standards/eu-taxonomy-sustainable-activities_en
https://www.oecd.org/dac/environment-development/Revised%20climate%20marker%20handbook_FINAL.pdf
https://www.climatebonds.net/files/files/CBI_Taxonomy_Jan2021.pdf
</t>
  </si>
  <si>
    <t>https://www.i4ce.org/en/publication/ensuring-sufficient-adapt-climate-change-consequences-france-costs/</t>
  </si>
  <si>
    <t>https://www.i4ce.org/en/publication/landscape-climate-finance-france-2021-edition/#:~:text=A%20steep%20rise%20in%20investment,measures%20are%20unlikely%20to%20offset%E2%80%A6</t>
  </si>
  <si>
    <t xml:space="preserve">https://www.climatebonds.net/files/files/CBI_Taxonomy_Jan2021.pdf
https://www.i4ce.org/en/publication/landscape-climate-finance-france-2021-edition/#:~:text=A%20steep%20rise%20in%20investment,measures%20are%20unlikely%20to%20offset%E2%80%A6
</t>
  </si>
  <si>
    <t xml:space="preserve">I4CE, 2019. A First 360-degree Climate Assessment of France's State Budget
World Bank, 2020. Developing a National Green Taxonomy: A World Bank Guide
EU Commission Green Budgeting Reference Framework
</t>
  </si>
  <si>
    <t xml:space="preserve">https://www.i4ce.org/en/publication/a-first-360-degree-climate-assessment-of-frances-state-budget/
https://documents1.worldbank.org/curated/en/953011593410423487/pdf/Developing-a-National-Green-Taxonomy-A-World-Bank-Guide.pdf
https://ec.europa.eu/info/sites/default/files/economy-finance/european_commission_green_budgeting_reference_framework.pdf
</t>
  </si>
  <si>
    <t>I4CE, 2019. A First 360-degree Climate Assessment of France's State Budget
World Bank, 2020. Developing a National Green Taxonomy: A World Bank Guide
EU Commission Green Budgeting Reference Framework</t>
  </si>
  <si>
    <t>https://www.i4ce.org/en/publication/a-first-360-degree-climate-assessment-of-frances-state-budget/
https://documents1.worldbank.org/curated/en/953011593410423487/pdf/Developing-a-National-Green-Taxonomy-A-World-Bank-Guide.pdf
https://ec.europa.eu/info/sites/default/files/economy-finance/european_commission_green_budgeting_reference_framework.pdf</t>
  </si>
  <si>
    <t>https://www.i4ce.org/en/publication/a-first-360-degree-climate-assessment-of-frances-state-budget/ 
https://documents1.worldbank.org/curated/en/953011593410423487/pdf/Developing-a-National-Green-Taxonomy-A-World-Bank-Guide.pdf
https://ec.europa.eu/info/sites/default/files/economy-finance/european_commission_green_budgeting_reference_framework.pdf</t>
  </si>
  <si>
    <t xml:space="preserve">See national documentation or compute with the methodology proposed by the NCEI. NCEI records natural disasters worlwide on a yearly basis. </t>
  </si>
  <si>
    <t xml:space="preserve">NCEI data. </t>
  </si>
  <si>
    <t xml:space="preserve">See BAU model or projections. Resources can help countries build climate variables in their BAU macroeconomic models.  Note that output may be affected by climate change (esp. weather events) but negative effects could be mitigated by adaptation. </t>
  </si>
  <si>
    <t xml:space="preserve">See BAU model or projections. Resources can help countries build climate variables in their BAU macroeconomic models. Note that output may be affected by climate change (esp. weather events) but negative effects could be mitigated by adaptation. </t>
  </si>
  <si>
    <t>See LTS models or projections. Resources can help countries build national macroeconomic models for the LTS</t>
  </si>
  <si>
    <t xml:space="preserve">See BAU model or projections. Resources can help countries build climate variables in their BAU price models.  Note that price levels may be affected by climate change (e.g. weather events decreasing food production and therefore raising prices) but negative effects could be mitigated by adaptation. Price levels may also be affected by decreasing demands for high-GHG goods internationally. </t>
  </si>
  <si>
    <t>See LTS models or projections. Resources can help countries build national price models for the LTS.</t>
  </si>
  <si>
    <t xml:space="preserve">See BAU model or projections. Resources can help countries build climate variables in their BAU macroeconomic models. Note that labour productivity may be affected by climate change (esp. weather events) but negative effects could be mitigated by adaptation. </t>
  </si>
  <si>
    <t xml:space="preserve">See BAU model or projections. Resources can help countries build climate variables in their BAU macroeconomic models. </t>
  </si>
  <si>
    <t>See LTS model or projections. Resources can help countries build national macroeconomic models for the LTS</t>
  </si>
  <si>
    <t xml:space="preserve">See BAU model or projections. Resources can help countries build climate variables in their BAU macroeconomic models. Note that imports and exports goods may change based on international demand for goods with a high-GHG impact. </t>
  </si>
  <si>
    <t xml:space="preserve">See LTS model or projections. Resources can help countries build national macroeconomic models for the LTS. Imports and expoorts of high-GHG goods, especially fuels, will likely change under LTS scenario. </t>
  </si>
  <si>
    <t xml:space="preserve">See BAU model or projections. Resources can help countries build climate variables in their BAU macroeconomic models.  Note that debt levels, especially external may be affected by climate change disasters and changes in demand for certain goods internationally. </t>
  </si>
  <si>
    <t xml:space="preserve">See LTS models or projections. Resources can help countries build national macroeconomic models for the LTS. </t>
  </si>
  <si>
    <t>Current and projected real GDP</t>
  </si>
  <si>
    <t>Energy-related price levels</t>
  </si>
  <si>
    <t>Energy-related price levels - BAU</t>
  </si>
  <si>
    <t>Energy-related price levels - LTS</t>
  </si>
  <si>
    <t>Chart 5.3</t>
  </si>
  <si>
    <t>Chart 5.4</t>
  </si>
  <si>
    <t>Unemployment rate - BAU</t>
  </si>
  <si>
    <t>Unemployment rate - LTS</t>
  </si>
  <si>
    <t>Trade balance - BAU</t>
  </si>
  <si>
    <t>Trade balance - LTS</t>
  </si>
  <si>
    <t>Foreign debt (GDP share) - LTS</t>
  </si>
  <si>
    <t>Foreign debt (GDP share) - BAU</t>
  </si>
  <si>
    <t>&gt;&gt; These charts are illustrative only ; the key macroeconomic indicators to follow will depend on a country's national circumstances and the socio-economic development objectives it has laid out in its LTS</t>
  </si>
  <si>
    <t xml:space="preserve">The indicators can be filled following an evaluation of investment flows on the basis of a taxonomy of activities and strong definitions of what constitutes climate adaptation. The taxonomy can be developped at the national level based on a handful of principles, as starting point, or can be based on international taxonomies (e.g., EU Taxonomy Regulation, CBI taxonomy, OECD Rio Markers). Ideally, the taxonomy would be fully sketched out for the country based on national climate objectives and priorities, and in consideration of international standards. </t>
  </si>
  <si>
    <t xml:space="preserve">The indicators can be filled following an evaluation of investment flows on the basis of a taxonomy of activities and strong definitions of what constitutes climate mitigation.  The taxonomy can be developped at the national level based on a handful of principles, as starting point, or can be based on international taxonomies (e.g., EU Taxonomy Regulation, CBI taxonomy, OECD Rio Markers). Ideally, the taxonomy would be fully sketched out for the country based on national climate objectives and priorities, and in consideration of international standards. </t>
  </si>
  <si>
    <t xml:space="preserve">These indicators concern the investments required to achieve mitigation targets. I4CE publishes  yearly estimates of investments needed to achieve France's LTS objectives, which can be used as resource to develop a national investment tracking methodology. Micro economic models can also allow to derive costs estimates. Once these estimates obtained, it is necessary to understand which actors are responsible for undertaking investments. Actors usually include central governments, agencies, local governments, public financial institutions, commercial banks, private companies, and households. </t>
  </si>
  <si>
    <t xml:space="preserve">The indicators can be filled following an evaluation of investment flows on the basis of a taxonomy of activities and strong definitions of activities detrimental to climate objectives.  The taxonomy can be developped at the national level based on a handful of principles, as starting point, or can be based on international taxonomies (e.g., CBI taxonomy). I4CE publishes yearly estimates of fossil investments in France, which can be used as resource to develop a national investment tracking methodology. </t>
  </si>
  <si>
    <t>The estimates of costs include new investments needed for adaptation projects, increase in current and planned investments to ensure consideration of adaptation in all policy areas (projects/programs), and the costs associated with public policies to trigger private adaption investments. A study by I4CE analyses the investments needs in France for the adaptation to climate change and can be used as a resource to develop a national methodology.</t>
  </si>
  <si>
    <t xml:space="preserve">A clear definition of fossil-fuel subsidies in the country is needed for these indicators. Fossil fuel subsidies typically include direct subsidies to the consumption of energy and can also include for example the absence of a carbon tax (see definitions listed in the resources).
</t>
  </si>
  <si>
    <t xml:space="preserve">Paul, Botzen, and Aerts, 2013. Estimation of insurance premiums for coverage against natural disaster risk: an application of Bayesian Inference.
World Bank, 2015. Using Probabilistic Models to Appraise and Decide on Sovereign Disaster Risk Financing and Infrastructure. 
</t>
  </si>
  <si>
    <t>https://nhess.copernicus.org/articles/13/737/2013/nhess-13-737-2013.pdf
https://openknowledge.worldbank.org/handle/10986/22237</t>
  </si>
  <si>
    <t xml:space="preserve">OECD, 2021. Introductory note on integrating climate into macroeconomic modelling. 
ECB, 2021. Demande or supply? An empirical exploration of the effects of climate change on the macroeconomy.
CFCA, 2022. How to Scope the Fiscal Impacts of Long-Term Climate Strategies?
AFD GEMMES Modelling. 
</t>
  </si>
  <si>
    <t xml:space="preserve">https://www.oecd.org/gov/budgeting/integrating-climate-into-macroeconomic-modelling.pdf
https://www.ecb.europa.eu/pub/pdf/scpwps/ecb.wp2608~2058b5dc8f.en.pdf
https://www.financeministersforclimate.org/sites/cape/files/inline-files/How%20to%20Scope%20the%20Fiscal%20Impacts%20of%20Long-Term%20Climate%20Strategies.pdf
https://www.afd.fr/en/page-programme-de-recherche/gemmes-new-modelling-tool-incorporates-energy-transition
</t>
  </si>
  <si>
    <t xml:space="preserve">OECD, 2021. Introductory note on integrating climate into macroeconomic modelling. 
ECB, 2021. Demand or supply? An empirical exploration of the effects of climate change on the macroeconomy.
CFCA, 2022. How to Scope the Fiscal Impacts of Long-Term Climate Strategies?
AFD GEMMES Modelling. </t>
  </si>
  <si>
    <t>https://www.oecd.org/gov/budgeting/integrating-climate-into-macroeconomic-modelling.pdf
https://www.ecb.europa.eu/pub/pdf/scpwps/ecb.wp2608~2058b5dc8f.en.pdf
https://www.financeministersforclimate.org/sites/cape/files/inline-files/How%20to%20Scope%20the%20Fiscal%20Impacts%20of%20Long-Term%20Climate%20Strategies.pdf
https://www.afd.fr/en/page-programme-de-recherche/gemmes-new-modelling-tool-incorporates-energy-transition</t>
  </si>
  <si>
    <t>Climate Bonds Initiative, 2021, Climate  Bonds Taxonomy
I4CE, 2021, Landscape of climate finance in France</t>
  </si>
  <si>
    <t>World Bank, 2020. Developing a National Green Taxonomy: A World Bank Guide
OECD, 2020. Developing Sustainable Finance Definitions and Taxonomies
EU Commission , 2020. EU Taxonomy for sustainable activities
OECD DAC Rio Markers for Climate
Climate Bonds Initiative, 2021, Climate  Bonds Taxonomy</t>
  </si>
  <si>
    <t xml:space="preserve">https://www.i4ce.org/wp-content/uploads/2022/11/A-dashboard-for-Finance-Ministers-to-support-the-implementation-of-long-term-strategies-user-bookletau19-12-22.pptx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</si>
</sst>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0\ &quot;€&quot;;[Red]\-#,##0\ &quot;€&quot;"/>
    <numFmt numFmtId="44" formatCode="_-* #,##0.00\ &quot;€&quot;_-;\-* #,##0.00\ &quot;€&quot;_-;_-* &quot;-&quot;??\ &quot;€&quot;_-;_-@_-"/>
    <numFmt numFmtId="164" formatCode="#,##0\ &quot;€&quot;"/>
    <numFmt numFmtId="165" formatCode="0.0"/>
    <numFmt numFmtId="166" formatCode="0.0%"/>
  </numFmts>
  <fonts count="43" x14ac:knownFonts="1">
    <font>
      <sz val="11"/>
      <color theme="1"/>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b/>
      <sz val="11"/>
      <name val="Calibri"/>
      <family val="2"/>
      <scheme val="minor"/>
    </font>
    <font>
      <i/>
      <sz val="11"/>
      <name val="Calibri"/>
      <family val="2"/>
      <scheme val="minor"/>
    </font>
    <font>
      <u/>
      <sz val="11"/>
      <name val="Calibri"/>
      <family val="2"/>
      <scheme val="minor"/>
    </font>
    <font>
      <sz val="9"/>
      <color theme="1"/>
      <name val="Segoe UI"/>
      <family val="2"/>
    </font>
    <font>
      <sz val="11"/>
      <color theme="0"/>
      <name val="Calibri"/>
      <family val="2"/>
      <scheme val="minor"/>
    </font>
    <font>
      <sz val="8"/>
      <name val="Calibri"/>
      <family val="2"/>
      <scheme val="minor"/>
    </font>
    <font>
      <sz val="9"/>
      <name val="Segoe UI"/>
      <family val="2"/>
    </font>
    <font>
      <b/>
      <sz val="7"/>
      <name val="Times New Roman"/>
      <family val="1"/>
    </font>
    <font>
      <b/>
      <i/>
      <sz val="11"/>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sz val="11"/>
      <color rgb="FFFF0000"/>
      <name val="Calibri"/>
      <family val="2"/>
      <scheme val="minor"/>
    </font>
    <font>
      <b/>
      <sz val="11"/>
      <color rgb="FFFF0000"/>
      <name val="Calibri"/>
      <family val="2"/>
      <scheme val="minor"/>
    </font>
    <font>
      <u/>
      <sz val="11"/>
      <color rgb="FFFF0000"/>
      <name val="Calibri"/>
      <family val="2"/>
      <scheme val="minor"/>
    </font>
    <font>
      <b/>
      <sz val="11"/>
      <color theme="4"/>
      <name val="Calibri"/>
      <family val="2"/>
      <scheme val="minor"/>
    </font>
    <font>
      <i/>
      <sz val="11"/>
      <color rgb="FFFF0000"/>
      <name val="Calibri"/>
      <family val="2"/>
      <scheme val="minor"/>
    </font>
    <font>
      <b/>
      <sz val="11"/>
      <color theme="0"/>
      <name val="Calibri"/>
      <family val="2"/>
      <scheme val="minor"/>
    </font>
    <font>
      <sz val="11"/>
      <color theme="6" tint="-0.249977111117893"/>
      <name val="Calibri"/>
      <family val="2"/>
      <scheme val="minor"/>
    </font>
    <font>
      <b/>
      <u/>
      <sz val="11"/>
      <name val="Calibri"/>
      <family val="2"/>
      <scheme val="minor"/>
    </font>
    <font>
      <i/>
      <sz val="11"/>
      <color rgb="FF000000"/>
      <name val="Calibri"/>
      <family val="2"/>
      <scheme val="minor"/>
    </font>
    <font>
      <i/>
      <sz val="11"/>
      <color theme="1"/>
      <name val="Calibri"/>
      <family val="2"/>
      <scheme val="minor"/>
    </font>
    <font>
      <sz val="11"/>
      <color theme="4"/>
      <name val="Calibri"/>
      <family val="2"/>
      <scheme val="minor"/>
    </font>
    <font>
      <i/>
      <sz val="11"/>
      <color theme="4"/>
      <name val="Calibri"/>
      <family val="2"/>
      <scheme val="minor"/>
    </font>
    <font>
      <strike/>
      <sz val="11"/>
      <color theme="0" tint="-0.499984740745262"/>
      <name val="Calibri"/>
      <family val="2"/>
      <scheme val="minor"/>
    </font>
    <font>
      <u/>
      <sz val="11"/>
      <color theme="9" tint="-0.24994659260841701"/>
      <name val="Calibri"/>
      <family val="2"/>
      <scheme val="minor"/>
    </font>
    <font>
      <strike/>
      <sz val="11"/>
      <color theme="1"/>
      <name val="Calibri"/>
      <family val="2"/>
      <scheme val="minor"/>
    </font>
    <font>
      <strike/>
      <sz val="11"/>
      <color rgb="FF000000"/>
      <name val="Calibri"/>
      <family val="2"/>
      <scheme val="minor"/>
    </font>
    <font>
      <u/>
      <sz val="11"/>
      <color theme="9"/>
      <name val="Calibri"/>
      <family val="2"/>
      <scheme val="minor"/>
    </font>
    <font>
      <sz val="11"/>
      <color rgb="FF0000FF"/>
      <name val="Calibri"/>
      <family val="2"/>
      <scheme val="minor"/>
    </font>
    <font>
      <u/>
      <sz val="11"/>
      <color theme="1"/>
      <name val="Calibri"/>
      <family val="2"/>
      <scheme val="minor"/>
    </font>
    <font>
      <b/>
      <sz val="11"/>
      <color theme="6" tint="-0.249977111117893"/>
      <name val="Calibri"/>
      <family val="2"/>
      <scheme val="minor"/>
    </font>
    <font>
      <sz val="28"/>
      <color theme="1"/>
      <name val="Calibri"/>
      <family val="2"/>
      <scheme val="minor"/>
    </font>
    <font>
      <b/>
      <sz val="36"/>
      <color theme="1"/>
      <name val="Calibri"/>
      <family val="2"/>
      <scheme val="minor"/>
    </font>
    <font>
      <b/>
      <sz val="24"/>
      <color theme="0"/>
      <name val="Calibri"/>
      <family val="2"/>
      <scheme val="minor"/>
    </font>
    <font>
      <b/>
      <sz val="11"/>
      <color rgb="FF0000FF"/>
      <name val="Calibri"/>
      <family val="2"/>
      <scheme val="minor"/>
    </font>
    <font>
      <b/>
      <sz val="20"/>
      <color theme="0"/>
      <name val="Calibri"/>
      <family val="2"/>
      <scheme val="minor"/>
    </font>
    <font>
      <sz val="11"/>
      <color theme="9"/>
      <name val="Calibri"/>
      <family val="2"/>
      <scheme val="minor"/>
    </font>
    <font>
      <b/>
      <u/>
      <sz val="11"/>
      <color theme="1"/>
      <name val="Calibri"/>
      <family val="2"/>
      <scheme val="minor"/>
    </font>
  </fonts>
  <fills count="2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0000"/>
        <bgColor indexed="64"/>
      </patternFill>
    </fill>
    <fill>
      <patternFill patternType="solid">
        <fgColor theme="4"/>
        <bgColor indexed="64"/>
      </patternFill>
    </fill>
    <fill>
      <patternFill patternType="solid">
        <fgColor theme="9"/>
        <bgColor indexed="64"/>
      </patternFill>
    </fill>
    <fill>
      <patternFill patternType="solid">
        <fgColor theme="6" tint="0.79998168889431442"/>
        <bgColor theme="6" tint="0.79998168889431442"/>
      </patternFill>
    </fill>
    <fill>
      <patternFill patternType="solid">
        <fgColor theme="5"/>
        <bgColor indexed="64"/>
      </patternFill>
    </fill>
    <fill>
      <patternFill patternType="solid">
        <fgColor theme="0"/>
        <bgColor theme="6" tint="0.79998168889431442"/>
      </patternFill>
    </fill>
    <fill>
      <patternFill patternType="solid">
        <fgColor theme="2" tint="-0.49998474074526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gray0625"/>
    </fill>
    <fill>
      <patternFill patternType="solid">
        <fgColor rgb="FFEAEAEA"/>
        <bgColor indexed="64"/>
      </patternFill>
    </fill>
    <fill>
      <patternFill patternType="solid">
        <fgColor them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79998168889431442"/>
        <bgColor indexed="64"/>
      </patternFill>
    </fill>
  </fills>
  <borders count="38">
    <border>
      <left/>
      <right/>
      <top/>
      <bottom/>
      <diagonal/>
    </border>
    <border>
      <left/>
      <right/>
      <top/>
      <bottom style="thin">
        <color indexed="64"/>
      </bottom>
      <diagonal/>
    </border>
    <border>
      <left/>
      <right/>
      <top style="thin">
        <color indexed="64"/>
      </top>
      <bottom style="medium">
        <color indexed="64"/>
      </bottom>
      <diagonal/>
    </border>
    <border>
      <left/>
      <right/>
      <top/>
      <bottom style="double">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theme="0" tint="-0.24994659260841701"/>
      </top>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5" tint="0.39994506668294322"/>
      </left>
      <right style="thin">
        <color theme="5" tint="0.39994506668294322"/>
      </right>
      <top style="thin">
        <color theme="5" tint="0.39994506668294322"/>
      </top>
      <bottom/>
      <diagonal/>
    </border>
    <border>
      <left style="thin">
        <color theme="5" tint="0.39994506668294322"/>
      </left>
      <right style="thin">
        <color theme="5" tint="0.39994506668294322"/>
      </right>
      <top/>
      <bottom/>
      <diagonal/>
    </border>
    <border>
      <left style="thin">
        <color theme="5" tint="0.39994506668294322"/>
      </left>
      <right style="thin">
        <color theme="5" tint="0.39994506668294322"/>
      </right>
      <top/>
      <bottom style="thin">
        <color theme="5" tint="0.39994506668294322"/>
      </bottom>
      <diagonal/>
    </border>
    <border>
      <left style="thin">
        <color theme="5" tint="0.39994506668294322"/>
      </left>
      <right style="thin">
        <color theme="5" tint="0.39994506668294322"/>
      </right>
      <top style="thin">
        <color theme="5" tint="0.39994506668294322"/>
      </top>
      <bottom style="thin">
        <color theme="5" tint="0.39994506668294322"/>
      </bottom>
      <diagonal/>
    </border>
    <border>
      <left style="thin">
        <color theme="5" tint="0.39991454817346722"/>
      </left>
      <right style="thin">
        <color theme="5" tint="0.39991454817346722"/>
      </right>
      <top style="thin">
        <color theme="5" tint="0.39994506668294322"/>
      </top>
      <bottom/>
      <diagonal/>
    </border>
    <border>
      <left style="thin">
        <color theme="5" tint="0.39991454817346722"/>
      </left>
      <right style="thin">
        <color theme="5" tint="0.39991454817346722"/>
      </right>
      <top/>
      <bottom/>
      <diagonal/>
    </border>
    <border>
      <left style="thin">
        <color theme="5" tint="0.39991454817346722"/>
      </left>
      <right style="thin">
        <color theme="5" tint="0.39991454817346722"/>
      </right>
      <top/>
      <bottom style="thin">
        <color theme="5" tint="0.39991454817346722"/>
      </bottom>
      <diagonal/>
    </border>
    <border>
      <left/>
      <right/>
      <top style="thin">
        <color indexed="64"/>
      </top>
      <bottom style="double">
        <color indexed="64"/>
      </bottom>
      <diagonal/>
    </border>
    <border>
      <left style="thin">
        <color rgb="FFB2B2B2"/>
      </left>
      <right style="thin">
        <color rgb="FFB2B2B2"/>
      </right>
      <top style="thin">
        <color rgb="FFB2B2B2"/>
      </top>
      <bottom style="thin">
        <color rgb="FFB2B2B2"/>
      </bottom>
      <diagonal/>
    </border>
    <border>
      <left style="thin">
        <color rgb="FFB2B2B2"/>
      </left>
      <right style="thin">
        <color rgb="FFB2B2B2"/>
      </right>
      <top style="thin">
        <color rgb="FFB2B2B2"/>
      </top>
      <bottom/>
      <diagonal/>
    </border>
    <border>
      <left style="thin">
        <color rgb="FFB2B2B2"/>
      </left>
      <right style="thin">
        <color rgb="FFB2B2B2"/>
      </right>
      <top/>
      <bottom/>
      <diagonal/>
    </border>
    <border>
      <left style="thin">
        <color rgb="FFB2B2B2"/>
      </left>
      <right style="thin">
        <color rgb="FFB2B2B2"/>
      </right>
      <top/>
      <bottom style="thin">
        <color rgb="FFB2B2B2"/>
      </bottom>
      <diagonal/>
    </border>
    <border>
      <left/>
      <right style="thin">
        <color rgb="FFB2B2B2"/>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4">
    <xf numFmtId="0" fontId="0" fillId="0" borderId="0"/>
    <xf numFmtId="9" fontId="13" fillId="0" borderId="0" applyFont="0" applyFill="0" applyBorder="0" applyAlignment="0" applyProtection="0"/>
    <xf numFmtId="0" fontId="14" fillId="0" borderId="0" applyNumberFormat="0" applyFill="0" applyBorder="0" applyAlignment="0" applyProtection="0"/>
    <xf numFmtId="44" fontId="13" fillId="0" borderId="0" applyFont="0" applyFill="0" applyBorder="0" applyAlignment="0" applyProtection="0"/>
  </cellStyleXfs>
  <cellXfs count="386">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3" fillId="0" borderId="0" xfId="0" applyFont="1"/>
    <xf numFmtId="0" fontId="4" fillId="0" borderId="0" xfId="0" applyFont="1"/>
    <xf numFmtId="0" fontId="4" fillId="0" borderId="0" xfId="0" applyFont="1" applyAlignment="1">
      <alignment horizontal="left" vertical="center"/>
    </xf>
    <xf numFmtId="0" fontId="3" fillId="0" borderId="0" xfId="0" applyFont="1" applyAlignment="1">
      <alignment horizontal="left" vertical="center"/>
    </xf>
    <xf numFmtId="0" fontId="6" fillId="0" borderId="0" xfId="0" applyFont="1" applyAlignment="1">
      <alignment horizontal="justify" vertical="center"/>
    </xf>
    <xf numFmtId="0" fontId="6" fillId="0" borderId="0" xfId="0" applyFont="1"/>
    <xf numFmtId="0" fontId="7" fillId="0" borderId="0" xfId="0" applyFont="1" applyAlignment="1">
      <alignment vertical="center"/>
    </xf>
    <xf numFmtId="0" fontId="7" fillId="0" borderId="0" xfId="0" applyFont="1"/>
    <xf numFmtId="0" fontId="1" fillId="3" borderId="0" xfId="0" applyFont="1" applyFill="1" applyAlignment="1">
      <alignment horizontal="left" vertical="center"/>
    </xf>
    <xf numFmtId="0" fontId="2" fillId="3" borderId="0" xfId="0" applyFont="1" applyFill="1" applyAlignment="1">
      <alignment horizontal="left" vertical="center"/>
    </xf>
    <xf numFmtId="0" fontId="8" fillId="5" borderId="0" xfId="0" applyFont="1" applyFill="1"/>
    <xf numFmtId="0" fontId="8" fillId="4" borderId="0" xfId="0" applyFont="1" applyFill="1"/>
    <xf numFmtId="0" fontId="8" fillId="0" borderId="0" xfId="0" applyFont="1"/>
    <xf numFmtId="0" fontId="8" fillId="6" borderId="0" xfId="0" applyFont="1" applyFill="1"/>
    <xf numFmtId="0" fontId="3" fillId="3" borderId="0" xfId="0" applyFont="1" applyFill="1" applyAlignment="1">
      <alignment horizontal="left" vertical="center"/>
    </xf>
    <xf numFmtId="0" fontId="0" fillId="2" borderId="0" xfId="0" applyFill="1"/>
    <xf numFmtId="0" fontId="3" fillId="2" borderId="0" xfId="0" applyFont="1" applyFill="1"/>
    <xf numFmtId="0" fontId="3" fillId="0" borderId="0" xfId="0" applyFont="1" applyAlignment="1">
      <alignment horizontal="left"/>
    </xf>
    <xf numFmtId="0" fontId="10" fillId="0" borderId="0" xfId="0" applyFont="1" applyAlignment="1">
      <alignment vertical="center"/>
    </xf>
    <xf numFmtId="0" fontId="3" fillId="3" borderId="0" xfId="0" applyFont="1" applyFill="1" applyAlignment="1">
      <alignment horizontal="left"/>
    </xf>
    <xf numFmtId="0" fontId="10" fillId="0" borderId="0" xfId="0" applyFont="1"/>
    <xf numFmtId="0" fontId="3" fillId="0" borderId="0" xfId="0" applyFont="1" applyAlignment="1">
      <alignment wrapText="1"/>
    </xf>
    <xf numFmtId="0" fontId="10" fillId="0" borderId="0" xfId="0" applyFont="1" applyAlignment="1">
      <alignment horizontal="left"/>
    </xf>
    <xf numFmtId="0" fontId="3" fillId="3" borderId="0" xfId="0" applyFont="1" applyFill="1" applyAlignment="1">
      <alignment horizontal="left" wrapText="1"/>
    </xf>
    <xf numFmtId="0" fontId="3" fillId="2" borderId="0" xfId="0" applyFont="1" applyFill="1" applyAlignment="1">
      <alignment horizontal="left"/>
    </xf>
    <xf numFmtId="0" fontId="4" fillId="0" borderId="0" xfId="0" applyFont="1" applyAlignment="1">
      <alignment horizontal="left"/>
    </xf>
    <xf numFmtId="0" fontId="12" fillId="0" borderId="0" xfId="0" applyFont="1" applyAlignment="1">
      <alignment horizontal="left" vertical="center"/>
    </xf>
    <xf numFmtId="0" fontId="14" fillId="0" borderId="0" xfId="2"/>
    <xf numFmtId="9" fontId="3" fillId="0" borderId="0" xfId="1" applyFont="1"/>
    <xf numFmtId="0" fontId="0" fillId="2" borderId="0" xfId="0" applyFill="1" applyAlignment="1">
      <alignment horizontal="left"/>
    </xf>
    <xf numFmtId="0" fontId="0" fillId="0" borderId="0" xfId="0" applyAlignment="1">
      <alignment horizontal="left"/>
    </xf>
    <xf numFmtId="0" fontId="8" fillId="0" borderId="0" xfId="0" applyFont="1" applyAlignment="1">
      <alignment horizontal="left"/>
    </xf>
    <xf numFmtId="0" fontId="6" fillId="0" borderId="0" xfId="0" applyFont="1" applyAlignment="1">
      <alignment horizontal="left" vertical="center"/>
    </xf>
    <xf numFmtId="0" fontId="14" fillId="0" borderId="0" xfId="2" applyFill="1"/>
    <xf numFmtId="0" fontId="14" fillId="0" borderId="0" xfId="2" applyAlignment="1">
      <alignment horizontal="left"/>
    </xf>
    <xf numFmtId="164" fontId="3" fillId="0" borderId="0" xfId="3" applyNumberFormat="1" applyFont="1"/>
    <xf numFmtId="0" fontId="14" fillId="0" borderId="0" xfId="2" applyAlignment="1">
      <alignment vertical="center"/>
    </xf>
    <xf numFmtId="6" fontId="3" fillId="0" borderId="0" xfId="0" applyNumberFormat="1" applyFont="1"/>
    <xf numFmtId="165" fontId="3" fillId="0" borderId="0" xfId="3" applyNumberFormat="1" applyFont="1"/>
    <xf numFmtId="0" fontId="4" fillId="2" borderId="0" xfId="0" applyFont="1" applyFill="1"/>
    <xf numFmtId="0" fontId="10" fillId="2" borderId="0" xfId="0" applyFont="1" applyFill="1"/>
    <xf numFmtId="0" fontId="3" fillId="2" borderId="0" xfId="0" applyFont="1" applyFill="1" applyAlignment="1">
      <alignment wrapText="1"/>
    </xf>
    <xf numFmtId="0" fontId="3" fillId="2" borderId="0" xfId="0" applyFont="1" applyFill="1" applyAlignment="1">
      <alignment horizontal="left" vertical="center"/>
    </xf>
    <xf numFmtId="0" fontId="0" fillId="0" borderId="1" xfId="0" applyBorder="1" applyAlignment="1">
      <alignment vertical="center" wrapText="1"/>
    </xf>
    <xf numFmtId="0" fontId="3" fillId="8" borderId="0" xfId="0" applyFont="1" applyFill="1"/>
    <xf numFmtId="0" fontId="3" fillId="0" borderId="0" xfId="0" applyFont="1" applyAlignment="1">
      <alignment horizontal="left" vertical="top"/>
    </xf>
    <xf numFmtId="0" fontId="0" fillId="0" borderId="0" xfId="0" applyAlignment="1">
      <alignment horizontal="left" vertical="top" wrapText="1"/>
    </xf>
    <xf numFmtId="0" fontId="0" fillId="0" borderId="0" xfId="0" applyAlignment="1">
      <alignment horizontal="left" vertical="top"/>
    </xf>
    <xf numFmtId="0" fontId="15" fillId="0" borderId="0" xfId="0" applyFont="1"/>
    <xf numFmtId="0" fontId="16" fillId="0" borderId="0" xfId="0" applyFont="1"/>
    <xf numFmtId="0" fontId="17" fillId="0" borderId="0" xfId="0" applyFont="1" applyAlignment="1">
      <alignment horizontal="left" vertical="center"/>
    </xf>
    <xf numFmtId="0" fontId="16" fillId="0" borderId="0" xfId="0" applyFont="1" applyAlignment="1">
      <alignment horizontal="left" vertical="center"/>
    </xf>
    <xf numFmtId="0" fontId="16" fillId="2" borderId="0" xfId="0" applyFont="1" applyFill="1"/>
    <xf numFmtId="6" fontId="16" fillId="0" borderId="0" xfId="0" applyNumberFormat="1" applyFont="1"/>
    <xf numFmtId="0" fontId="18" fillId="0" borderId="0" xfId="2" applyFont="1" applyFill="1"/>
    <xf numFmtId="165" fontId="16" fillId="0" borderId="0" xfId="3" applyNumberFormat="1" applyFont="1"/>
    <xf numFmtId="0" fontId="16" fillId="8" borderId="0" xfId="0" applyFont="1" applyFill="1"/>
    <xf numFmtId="164" fontId="16" fillId="0" borderId="0" xfId="3" applyNumberFormat="1" applyFont="1"/>
    <xf numFmtId="0" fontId="18" fillId="0" borderId="0" xfId="0" applyFont="1" applyAlignment="1">
      <alignment horizontal="justify" vertical="center"/>
    </xf>
    <xf numFmtId="0" fontId="16" fillId="0" borderId="0" xfId="0" applyFont="1" applyAlignment="1">
      <alignment horizontal="left"/>
    </xf>
    <xf numFmtId="0" fontId="19" fillId="0" borderId="0" xfId="0" applyFont="1" applyAlignment="1">
      <alignment horizontal="left" vertical="center"/>
    </xf>
    <xf numFmtId="0" fontId="22" fillId="0" borderId="0" xfId="0" applyFont="1"/>
    <xf numFmtId="0" fontId="23" fillId="0" borderId="0" xfId="0" applyFont="1" applyAlignment="1">
      <alignment horizontal="left" vertical="center"/>
    </xf>
    <xf numFmtId="0" fontId="24" fillId="3" borderId="0" xfId="0" applyFont="1" applyFill="1" applyAlignment="1">
      <alignment horizontal="left" vertical="center"/>
    </xf>
    <xf numFmtId="0" fontId="22" fillId="9" borderId="0" xfId="0" applyFont="1" applyFill="1"/>
    <xf numFmtId="0" fontId="15" fillId="0" borderId="1" xfId="0" applyFont="1" applyBorder="1" applyAlignment="1">
      <alignment horizontal="left"/>
    </xf>
    <xf numFmtId="0" fontId="3" fillId="0" borderId="1" xfId="0" applyFont="1" applyBorder="1" applyAlignment="1">
      <alignment horizontal="left" vertical="center"/>
    </xf>
    <xf numFmtId="0" fontId="21" fillId="10" borderId="2" xfId="0" applyFont="1" applyFill="1" applyBorder="1" applyAlignment="1">
      <alignment horizontal="left" vertical="center"/>
    </xf>
    <xf numFmtId="0" fontId="8" fillId="10" borderId="2" xfId="0" applyFont="1" applyFill="1" applyBorder="1"/>
    <xf numFmtId="0" fontId="21" fillId="5" borderId="0" xfId="0" applyFont="1" applyFill="1"/>
    <xf numFmtId="0" fontId="25" fillId="2" borderId="0" xfId="0" applyFont="1" applyFill="1" applyAlignment="1">
      <alignment horizontal="left"/>
    </xf>
    <xf numFmtId="0" fontId="5" fillId="2" borderId="0" xfId="0" applyFont="1" applyFill="1" applyAlignment="1">
      <alignment horizontal="left" vertical="center"/>
    </xf>
    <xf numFmtId="0" fontId="4" fillId="2" borderId="0" xfId="0" applyFont="1" applyFill="1" applyAlignment="1">
      <alignment horizontal="left" vertical="center"/>
    </xf>
    <xf numFmtId="0" fontId="0" fillId="0" borderId="0" xfId="0" quotePrefix="1" applyAlignment="1">
      <alignment horizontal="left"/>
    </xf>
    <xf numFmtId="0" fontId="3" fillId="0" borderId="0" xfId="0" quotePrefix="1" applyFont="1" applyAlignment="1">
      <alignment horizontal="left" vertical="center"/>
    </xf>
    <xf numFmtId="0" fontId="3" fillId="0" borderId="0" xfId="0" quotePrefix="1" applyFont="1"/>
    <xf numFmtId="0" fontId="26" fillId="0" borderId="0" xfId="0" applyFont="1" applyAlignment="1">
      <alignment horizontal="left" vertical="center"/>
    </xf>
    <xf numFmtId="0" fontId="5" fillId="0" borderId="0" xfId="0" applyFont="1" applyAlignment="1">
      <alignment horizontal="left" vertical="center"/>
    </xf>
    <xf numFmtId="0" fontId="22" fillId="12" borderId="3" xfId="0" applyFont="1" applyFill="1" applyBorder="1"/>
    <xf numFmtId="0" fontId="15" fillId="12" borderId="3" xfId="0" applyFont="1" applyFill="1" applyBorder="1" applyAlignment="1">
      <alignment horizontal="left"/>
    </xf>
    <xf numFmtId="0" fontId="3" fillId="13" borderId="0" xfId="0" applyFont="1" applyFill="1" applyAlignment="1">
      <alignment horizontal="left" vertical="center"/>
    </xf>
    <xf numFmtId="0" fontId="3" fillId="14" borderId="0" xfId="0" applyFont="1" applyFill="1" applyAlignment="1">
      <alignment horizontal="left" vertical="center"/>
    </xf>
    <xf numFmtId="0" fontId="27" fillId="0" borderId="0" xfId="0" applyFont="1" applyAlignment="1">
      <alignment horizontal="left"/>
    </xf>
    <xf numFmtId="0" fontId="27" fillId="0" borderId="0" xfId="0" applyFont="1" applyAlignment="1">
      <alignment horizontal="left" vertical="center"/>
    </xf>
    <xf numFmtId="0" fontId="23" fillId="0" borderId="0" xfId="0" applyFont="1"/>
    <xf numFmtId="0" fontId="27" fillId="0" borderId="0" xfId="0" applyFont="1" applyAlignment="1">
      <alignment horizontal="left" vertical="top" wrapText="1"/>
    </xf>
    <xf numFmtId="0" fontId="0" fillId="13" borderId="0" xfId="0" applyFill="1" applyAlignment="1">
      <alignment horizontal="left"/>
    </xf>
    <xf numFmtId="0" fontId="22" fillId="13" borderId="0" xfId="0" applyFont="1" applyFill="1"/>
    <xf numFmtId="0" fontId="3" fillId="15" borderId="0" xfId="0" applyFont="1" applyFill="1" applyAlignment="1">
      <alignment horizontal="left" vertical="center"/>
    </xf>
    <xf numFmtId="0" fontId="27" fillId="0" borderId="0" xfId="0" applyFont="1"/>
    <xf numFmtId="0" fontId="25" fillId="0" borderId="0" xfId="0" applyFont="1"/>
    <xf numFmtId="0" fontId="25" fillId="0" borderId="0" xfId="0" applyFont="1" applyAlignment="1">
      <alignment horizontal="left"/>
    </xf>
    <xf numFmtId="0" fontId="26" fillId="0" borderId="0" xfId="0" applyFont="1"/>
    <xf numFmtId="0" fontId="4" fillId="0" borderId="1" xfId="0" applyFont="1" applyBorder="1" applyAlignment="1">
      <alignment horizontal="left" vertical="center"/>
    </xf>
    <xf numFmtId="0" fontId="3" fillId="0" borderId="1" xfId="0" applyFont="1" applyBorder="1"/>
    <xf numFmtId="0" fontId="1" fillId="0" borderId="0" xfId="0" applyFont="1" applyAlignment="1">
      <alignment horizontal="left" vertical="top"/>
    </xf>
    <xf numFmtId="0" fontId="15" fillId="0" borderId="0" xfId="0" applyFont="1" applyAlignment="1">
      <alignment horizontal="left"/>
    </xf>
    <xf numFmtId="0" fontId="23" fillId="0" borderId="0" xfId="2" applyFont="1" applyAlignment="1">
      <alignment horizontal="left"/>
    </xf>
    <xf numFmtId="0" fontId="34" fillId="0" borderId="0" xfId="0" applyFont="1"/>
    <xf numFmtId="0" fontId="3" fillId="0" borderId="0" xfId="0" applyFont="1" applyAlignment="1">
      <alignment vertical="top"/>
    </xf>
    <xf numFmtId="0" fontId="0" fillId="0" borderId="0" xfId="0" applyAlignment="1">
      <alignment vertical="top"/>
    </xf>
    <xf numFmtId="0" fontId="19" fillId="0" borderId="0" xfId="0" applyFont="1" applyAlignment="1">
      <alignment horizontal="left"/>
    </xf>
    <xf numFmtId="0" fontId="4" fillId="12" borderId="3" xfId="0" applyFont="1" applyFill="1" applyBorder="1"/>
    <xf numFmtId="0" fontId="35" fillId="0" borderId="0" xfId="0" applyFont="1"/>
    <xf numFmtId="0" fontId="21" fillId="0" borderId="0" xfId="0" applyFont="1"/>
    <xf numFmtId="0" fontId="0" fillId="0" borderId="1" xfId="0" applyBorder="1" applyAlignment="1">
      <alignment horizontal="left"/>
    </xf>
    <xf numFmtId="0" fontId="4" fillId="0" borderId="1" xfId="0" applyFont="1" applyBorder="1"/>
    <xf numFmtId="0" fontId="21" fillId="6" borderId="0" xfId="0" applyFont="1" applyFill="1"/>
    <xf numFmtId="0" fontId="38" fillId="5" borderId="2" xfId="0" applyFont="1" applyFill="1" applyBorder="1"/>
    <xf numFmtId="0" fontId="33" fillId="0" borderId="0" xfId="0" applyFont="1" applyAlignment="1">
      <alignment horizontal="left"/>
    </xf>
    <xf numFmtId="0" fontId="33" fillId="17" borderId="0" xfId="0" applyFont="1" applyFill="1" applyAlignment="1">
      <alignment horizontal="left"/>
    </xf>
    <xf numFmtId="0" fontId="39" fillId="17" borderId="0" xfId="0" applyFont="1" applyFill="1"/>
    <xf numFmtId="0" fontId="33" fillId="17" borderId="0" xfId="0" quotePrefix="1" applyFont="1" applyFill="1" applyAlignment="1">
      <alignment horizontal="left"/>
    </xf>
    <xf numFmtId="0" fontId="33" fillId="17" borderId="0" xfId="0" quotePrefix="1" applyFont="1" applyFill="1"/>
    <xf numFmtId="0" fontId="39" fillId="17" borderId="5" xfId="0" applyFont="1" applyFill="1" applyBorder="1"/>
    <xf numFmtId="0" fontId="22" fillId="0" borderId="0" xfId="0" applyFont="1" applyAlignment="1">
      <alignment horizontal="left"/>
    </xf>
    <xf numFmtId="0" fontId="21" fillId="5" borderId="0" xfId="0" applyFont="1" applyFill="1" applyAlignment="1">
      <alignment horizontal="left"/>
    </xf>
    <xf numFmtId="0" fontId="14" fillId="0" borderId="0" xfId="2" applyFill="1" applyAlignment="1">
      <alignment horizontal="left" vertical="center"/>
    </xf>
    <xf numFmtId="0" fontId="40" fillId="5" borderId="2" xfId="0" applyFont="1" applyFill="1" applyBorder="1"/>
    <xf numFmtId="0" fontId="40" fillId="5" borderId="2" xfId="0" applyFont="1" applyFill="1" applyBorder="1" applyAlignment="1">
      <alignment horizontal="left"/>
    </xf>
    <xf numFmtId="0" fontId="33" fillId="17" borderId="0" xfId="0" applyFont="1" applyFill="1"/>
    <xf numFmtId="0" fontId="0" fillId="17" borderId="0" xfId="0" applyFill="1"/>
    <xf numFmtId="0" fontId="33" fillId="0" borderId="0" xfId="0" applyFont="1" applyAlignment="1">
      <alignment horizontal="left" vertical="top"/>
    </xf>
    <xf numFmtId="0" fontId="33" fillId="18" borderId="0" xfId="0" applyFont="1" applyFill="1" applyAlignment="1">
      <alignment horizontal="left"/>
    </xf>
    <xf numFmtId="0" fontId="15" fillId="19" borderId="0" xfId="0" applyFont="1" applyFill="1"/>
    <xf numFmtId="0" fontId="3" fillId="0" borderId="0" xfId="0" applyFont="1" applyAlignment="1">
      <alignment horizontal="left" vertical="top" wrapText="1"/>
    </xf>
    <xf numFmtId="0" fontId="0" fillId="0" borderId="0" xfId="0" applyAlignment="1">
      <alignment horizontal="right" vertical="top"/>
    </xf>
    <xf numFmtId="0" fontId="5" fillId="0" borderId="0" xfId="0" applyFont="1" applyAlignment="1">
      <alignment horizontal="left" vertical="top"/>
    </xf>
    <xf numFmtId="0" fontId="22" fillId="12" borderId="3" xfId="0" applyFont="1" applyFill="1" applyBorder="1" applyAlignment="1">
      <alignment vertical="top"/>
    </xf>
    <xf numFmtId="0" fontId="22" fillId="0" borderId="0" xfId="0" applyFont="1" applyAlignment="1">
      <alignment vertical="top"/>
    </xf>
    <xf numFmtId="0" fontId="22" fillId="0" borderId="0" xfId="0" applyFont="1" applyAlignment="1">
      <alignment horizontal="left" vertical="top"/>
    </xf>
    <xf numFmtId="0" fontId="19" fillId="0" borderId="0" xfId="0" applyFont="1" applyAlignment="1">
      <alignment horizontal="left" vertical="top"/>
    </xf>
    <xf numFmtId="0" fontId="21" fillId="5" borderId="0" xfId="0" applyFont="1" applyFill="1" applyAlignment="1">
      <alignment vertical="top"/>
    </xf>
    <xf numFmtId="0" fontId="21" fillId="5" borderId="0" xfId="0" applyFont="1" applyFill="1" applyAlignment="1">
      <alignment horizontal="left" vertical="top"/>
    </xf>
    <xf numFmtId="0" fontId="21" fillId="0" borderId="0" xfId="0" applyFont="1" applyAlignment="1">
      <alignment vertical="top"/>
    </xf>
    <xf numFmtId="0" fontId="23" fillId="0" borderId="0" xfId="0" applyFont="1" applyAlignment="1">
      <alignment horizontal="left" vertical="top"/>
    </xf>
    <xf numFmtId="0" fontId="3" fillId="17" borderId="0" xfId="0" applyFont="1" applyFill="1" applyAlignment="1">
      <alignment horizontal="left" vertical="top"/>
    </xf>
    <xf numFmtId="0" fontId="0" fillId="0" borderId="0" xfId="0" quotePrefix="1" applyAlignment="1">
      <alignment horizontal="left" vertical="top"/>
    </xf>
    <xf numFmtId="0" fontId="0" fillId="0" borderId="23" xfId="0" quotePrefix="1" applyBorder="1" applyAlignment="1">
      <alignment horizontal="left" vertical="top"/>
    </xf>
    <xf numFmtId="0" fontId="0" fillId="0" borderId="24" xfId="0" quotePrefix="1" applyBorder="1" applyAlignment="1">
      <alignment horizontal="left" vertical="top"/>
    </xf>
    <xf numFmtId="0" fontId="0" fillId="0" borderId="25" xfId="0" quotePrefix="1" applyBorder="1" applyAlignment="1">
      <alignment horizontal="left" vertical="top"/>
    </xf>
    <xf numFmtId="0" fontId="19" fillId="0" borderId="0" xfId="0" applyFont="1" applyAlignment="1">
      <alignment horizontal="left" vertical="top" wrapText="1"/>
    </xf>
    <xf numFmtId="0" fontId="4" fillId="0" borderId="0" xfId="2" applyFont="1" applyAlignment="1">
      <alignment horizontal="left"/>
    </xf>
    <xf numFmtId="0" fontId="13" fillId="0" borderId="0" xfId="0" applyFont="1"/>
    <xf numFmtId="0" fontId="19" fillId="0" borderId="0" xfId="0" quotePrefix="1" applyFont="1" applyAlignment="1">
      <alignment horizontal="left"/>
    </xf>
    <xf numFmtId="0" fontId="3" fillId="0" borderId="0" xfId="0" applyFont="1" applyAlignment="1">
      <alignment horizontal="right"/>
    </xf>
    <xf numFmtId="3" fontId="0" fillId="0" borderId="0" xfId="0" applyNumberFormat="1" applyAlignment="1">
      <alignment horizontal="right" vertical="center"/>
    </xf>
    <xf numFmtId="0" fontId="0" fillId="0" borderId="23" xfId="0" applyBorder="1" applyAlignment="1">
      <alignment horizontal="left"/>
    </xf>
    <xf numFmtId="0" fontId="0" fillId="0" borderId="24" xfId="0" applyBorder="1" applyAlignment="1">
      <alignment horizontal="left"/>
    </xf>
    <xf numFmtId="0" fontId="0" fillId="0" borderId="25" xfId="0" applyBorder="1" applyAlignment="1">
      <alignment horizontal="left"/>
    </xf>
    <xf numFmtId="0" fontId="0" fillId="0" borderId="23" xfId="0" quotePrefix="1" applyBorder="1" applyAlignment="1">
      <alignment horizontal="left"/>
    </xf>
    <xf numFmtId="0" fontId="0" fillId="0" borderId="24" xfId="0" quotePrefix="1" applyBorder="1" applyAlignment="1">
      <alignment horizontal="left"/>
    </xf>
    <xf numFmtId="0" fontId="0" fillId="0" borderId="25" xfId="0" quotePrefix="1" applyBorder="1" applyAlignment="1">
      <alignment horizontal="left"/>
    </xf>
    <xf numFmtId="0" fontId="21" fillId="5" borderId="0" xfId="0" applyFont="1" applyFill="1" applyAlignment="1">
      <alignment horizontal="right"/>
    </xf>
    <xf numFmtId="0" fontId="0" fillId="0" borderId="0" xfId="0" applyAlignment="1">
      <alignment horizontal="right"/>
    </xf>
    <xf numFmtId="0" fontId="0" fillId="16" borderId="0" xfId="0" applyFill="1" applyAlignment="1">
      <alignment horizontal="right"/>
    </xf>
    <xf numFmtId="0" fontId="22" fillId="0" borderId="0" xfId="0" applyFont="1" applyAlignment="1">
      <alignment horizontal="right"/>
    </xf>
    <xf numFmtId="0" fontId="3" fillId="0" borderId="0" xfId="0" applyFont="1" applyAlignment="1">
      <alignment horizontal="right" vertical="center"/>
    </xf>
    <xf numFmtId="0" fontId="0" fillId="0" borderId="8" xfId="0" applyBorder="1" applyAlignment="1">
      <alignment horizontal="right"/>
    </xf>
    <xf numFmtId="0" fontId="0" fillId="0" borderId="9" xfId="0" applyBorder="1" applyAlignment="1">
      <alignment horizontal="right"/>
    </xf>
    <xf numFmtId="3" fontId="0" fillId="0" borderId="6" xfId="0" applyNumberFormat="1" applyBorder="1" applyAlignment="1">
      <alignment horizontal="right"/>
    </xf>
    <xf numFmtId="3" fontId="0" fillId="0" borderId="4" xfId="0" applyNumberFormat="1" applyBorder="1" applyAlignment="1">
      <alignment horizontal="right"/>
    </xf>
    <xf numFmtId="3" fontId="0" fillId="0" borderId="7" xfId="0" applyNumberFormat="1" applyBorder="1" applyAlignment="1">
      <alignment horizontal="right"/>
    </xf>
    <xf numFmtId="3" fontId="0" fillId="0" borderId="10" xfId="0" applyNumberFormat="1" applyBorder="1" applyAlignment="1">
      <alignment horizontal="right"/>
    </xf>
    <xf numFmtId="3" fontId="0" fillId="0" borderId="1" xfId="0" applyNumberFormat="1" applyBorder="1" applyAlignment="1">
      <alignment horizontal="right"/>
    </xf>
    <xf numFmtId="3" fontId="0" fillId="0" borderId="11" xfId="0" applyNumberFormat="1" applyBorder="1" applyAlignment="1">
      <alignment horizontal="right"/>
    </xf>
    <xf numFmtId="0" fontId="8" fillId="6" borderId="0" xfId="0" applyFont="1" applyFill="1" applyAlignment="1">
      <alignment horizontal="right"/>
    </xf>
    <xf numFmtId="3" fontId="0" fillId="0" borderId="8" xfId="0" applyNumberFormat="1" applyBorder="1" applyAlignment="1">
      <alignment horizontal="right"/>
    </xf>
    <xf numFmtId="3" fontId="0" fillId="0" borderId="9" xfId="0" applyNumberFormat="1" applyBorder="1" applyAlignment="1">
      <alignment horizontal="right"/>
    </xf>
    <xf numFmtId="0" fontId="15" fillId="19" borderId="0" xfId="0" applyFont="1" applyFill="1" applyAlignment="1">
      <alignment horizontal="right"/>
    </xf>
    <xf numFmtId="0" fontId="0" fillId="11" borderId="0" xfId="0" applyFill="1" applyAlignment="1">
      <alignment horizontal="right"/>
    </xf>
    <xf numFmtId="0" fontId="0" fillId="0" borderId="27" xfId="0" quotePrefix="1" applyBorder="1" applyAlignment="1">
      <alignment horizontal="left"/>
    </xf>
    <xf numFmtId="0" fontId="0" fillId="0" borderId="28" xfId="0" quotePrefix="1" applyBorder="1" applyAlignment="1">
      <alignment horizontal="left"/>
    </xf>
    <xf numFmtId="0" fontId="0" fillId="0" borderId="29" xfId="0" quotePrefix="1" applyBorder="1" applyAlignment="1">
      <alignment horizontal="left"/>
    </xf>
    <xf numFmtId="0" fontId="33" fillId="11" borderId="0" xfId="0" applyFont="1" applyFill="1" applyAlignment="1">
      <alignment horizontal="right" vertical="center"/>
    </xf>
    <xf numFmtId="0" fontId="33" fillId="11" borderId="0" xfId="0" applyFont="1" applyFill="1" applyAlignment="1">
      <alignment horizontal="right"/>
    </xf>
    <xf numFmtId="0" fontId="33" fillId="11" borderId="0" xfId="0" applyFont="1" applyFill="1"/>
    <xf numFmtId="0" fontId="0" fillId="0" borderId="26" xfId="0" applyBorder="1" applyAlignment="1">
      <alignment horizontal="left"/>
    </xf>
    <xf numFmtId="0" fontId="3" fillId="0" borderId="0" xfId="2" applyFont="1" applyFill="1" applyBorder="1" applyAlignment="1">
      <alignment horizontal="left" vertical="top"/>
    </xf>
    <xf numFmtId="0" fontId="3" fillId="0" borderId="0" xfId="2" applyFont="1" applyFill="1" applyAlignment="1">
      <alignment vertical="top"/>
    </xf>
    <xf numFmtId="3" fontId="0" fillId="0" borderId="0" xfId="0" applyNumberFormat="1" applyAlignment="1">
      <alignment horizontal="right"/>
    </xf>
    <xf numFmtId="0" fontId="6" fillId="0" borderId="0" xfId="2" applyFont="1" applyFill="1" applyAlignment="1">
      <alignment vertical="top"/>
    </xf>
    <xf numFmtId="0" fontId="3" fillId="11" borderId="0" xfId="0" applyFont="1" applyFill="1" applyAlignment="1">
      <alignment horizontal="right" vertical="center"/>
    </xf>
    <xf numFmtId="0" fontId="0" fillId="11" borderId="0" xfId="0" applyFill="1" applyAlignment="1">
      <alignment horizontal="right" vertical="center"/>
    </xf>
    <xf numFmtId="0" fontId="41" fillId="11" borderId="0" xfId="0" applyFont="1" applyFill="1" applyAlignment="1">
      <alignment horizontal="right" vertical="center"/>
    </xf>
    <xf numFmtId="0" fontId="15" fillId="0" borderId="30" xfId="0" applyFont="1" applyBorder="1"/>
    <xf numFmtId="0" fontId="0" fillId="0" borderId="2" xfId="0" applyBorder="1"/>
    <xf numFmtId="0" fontId="37" fillId="0" borderId="2" xfId="0" applyFont="1" applyBorder="1"/>
    <xf numFmtId="0" fontId="36" fillId="0" borderId="2" xfId="0" applyFont="1" applyBorder="1"/>
    <xf numFmtId="0" fontId="33" fillId="11" borderId="0" xfId="0" applyFont="1" applyFill="1" applyAlignment="1">
      <alignment horizontal="left"/>
    </xf>
    <xf numFmtId="0" fontId="42" fillId="20" borderId="0" xfId="0" applyFont="1" applyFill="1"/>
    <xf numFmtId="0" fontId="0" fillId="20" borderId="0" xfId="0" applyFill="1" applyAlignment="1">
      <alignment horizontal="left"/>
    </xf>
    <xf numFmtId="0" fontId="3" fillId="20" borderId="0" xfId="0" applyFont="1" applyFill="1" applyAlignment="1">
      <alignment horizontal="left" vertical="center"/>
    </xf>
    <xf numFmtId="0" fontId="42" fillId="21" borderId="0" xfId="0" applyFont="1" applyFill="1"/>
    <xf numFmtId="0" fontId="0" fillId="21" borderId="0" xfId="0" applyFill="1" applyAlignment="1">
      <alignment horizontal="left"/>
    </xf>
    <xf numFmtId="0" fontId="3" fillId="21" borderId="0" xfId="0" applyFont="1" applyFill="1" applyAlignment="1">
      <alignment horizontal="left" vertical="center"/>
    </xf>
    <xf numFmtId="0" fontId="0" fillId="15" borderId="0" xfId="0" applyFill="1" applyAlignment="1">
      <alignment horizontal="left"/>
    </xf>
    <xf numFmtId="0" fontId="33" fillId="0" borderId="0" xfId="0" applyFont="1" applyAlignment="1">
      <alignment horizontal="right"/>
    </xf>
    <xf numFmtId="0" fontId="23" fillId="20" borderId="0" xfId="0" applyFont="1" applyFill="1"/>
    <xf numFmtId="0" fontId="23" fillId="15" borderId="0" xfId="0" applyFont="1" applyFill="1"/>
    <xf numFmtId="0" fontId="4" fillId="21" borderId="0" xfId="0" applyFont="1" applyFill="1" applyAlignment="1">
      <alignment horizontal="left" vertical="center"/>
    </xf>
    <xf numFmtId="0" fontId="4" fillId="15" borderId="0" xfId="0" applyFont="1" applyFill="1" applyAlignment="1">
      <alignment horizontal="left" vertical="center"/>
    </xf>
    <xf numFmtId="0" fontId="4" fillId="20" borderId="0" xfId="0" applyFont="1" applyFill="1" applyAlignment="1">
      <alignment horizontal="left" vertical="center"/>
    </xf>
    <xf numFmtId="0" fontId="0" fillId="0" borderId="21" xfId="0" applyBorder="1" applyAlignment="1">
      <alignment horizontal="left" vertical="top"/>
    </xf>
    <xf numFmtId="0" fontId="2" fillId="0" borderId="0" xfId="0" applyFont="1" applyAlignment="1">
      <alignment horizontal="left" vertical="top" wrapText="1"/>
    </xf>
    <xf numFmtId="0" fontId="41" fillId="11" borderId="0" xfId="0" applyFont="1" applyFill="1" applyAlignment="1">
      <alignment horizontal="left" vertical="center"/>
    </xf>
    <xf numFmtId="0" fontId="0" fillId="0" borderId="20" xfId="0" applyBorder="1" applyAlignment="1">
      <alignment horizontal="left"/>
    </xf>
    <xf numFmtId="0" fontId="0" fillId="0" borderId="21" xfId="0" applyBorder="1" applyAlignment="1">
      <alignment horizontal="left"/>
    </xf>
    <xf numFmtId="0" fontId="0" fillId="0" borderId="22" xfId="0" applyBorder="1" applyAlignment="1">
      <alignment horizontal="left"/>
    </xf>
    <xf numFmtId="0" fontId="3" fillId="0" borderId="0" xfId="2" applyFont="1" applyFill="1" applyAlignment="1">
      <alignment horizontal="left" vertical="top"/>
    </xf>
    <xf numFmtId="0" fontId="33" fillId="11" borderId="13" xfId="0" applyFont="1" applyFill="1" applyBorder="1" applyAlignment="1">
      <alignment horizontal="left" vertical="top"/>
    </xf>
    <xf numFmtId="0" fontId="33" fillId="11" borderId="12" xfId="0" applyFont="1" applyFill="1" applyBorder="1" applyAlignment="1">
      <alignment horizontal="left" vertical="top"/>
    </xf>
    <xf numFmtId="0" fontId="33" fillId="11" borderId="14" xfId="0" applyFont="1" applyFill="1" applyBorder="1" applyAlignment="1">
      <alignment horizontal="left" vertical="top"/>
    </xf>
    <xf numFmtId="0" fontId="33" fillId="11" borderId="15" xfId="0" applyFont="1" applyFill="1" applyBorder="1" applyAlignment="1">
      <alignment horizontal="left" vertical="top"/>
    </xf>
    <xf numFmtId="0" fontId="33" fillId="11" borderId="0" xfId="0" applyFont="1" applyFill="1" applyAlignment="1">
      <alignment horizontal="left" vertical="top"/>
    </xf>
    <xf numFmtId="0" fontId="33" fillId="11" borderId="16" xfId="0" applyFont="1" applyFill="1" applyBorder="1" applyAlignment="1">
      <alignment horizontal="left" vertical="top"/>
    </xf>
    <xf numFmtId="0" fontId="33" fillId="11" borderId="17" xfId="0" applyFont="1" applyFill="1" applyBorder="1" applyAlignment="1">
      <alignment horizontal="left" vertical="top"/>
    </xf>
    <xf numFmtId="0" fontId="33" fillId="11" borderId="18" xfId="0" applyFont="1" applyFill="1" applyBorder="1" applyAlignment="1">
      <alignment horizontal="left" vertical="top"/>
    </xf>
    <xf numFmtId="0" fontId="33" fillId="11" borderId="19" xfId="0" applyFont="1" applyFill="1" applyBorder="1" applyAlignment="1">
      <alignment horizontal="left" vertical="top"/>
    </xf>
    <xf numFmtId="0" fontId="15" fillId="12" borderId="3" xfId="0" applyFont="1" applyFill="1" applyBorder="1" applyAlignment="1">
      <alignment horizontal="left" vertical="top"/>
    </xf>
    <xf numFmtId="0" fontId="0" fillId="0" borderId="0" xfId="0" applyAlignment="1">
      <alignment wrapText="1"/>
    </xf>
    <xf numFmtId="0" fontId="3" fillId="3" borderId="0" xfId="0" applyFont="1" applyFill="1"/>
    <xf numFmtId="0" fontId="4" fillId="3" borderId="0" xfId="0" applyFont="1" applyFill="1" applyAlignment="1">
      <alignment horizontal="left" vertical="center"/>
    </xf>
    <xf numFmtId="0" fontId="0" fillId="3" borderId="0" xfId="0" applyFill="1" applyAlignment="1">
      <alignment horizontal="left"/>
    </xf>
    <xf numFmtId="0" fontId="0" fillId="3" borderId="0" xfId="0" applyFill="1"/>
    <xf numFmtId="0" fontId="15" fillId="3" borderId="30" xfId="0" applyFont="1" applyFill="1" applyBorder="1"/>
    <xf numFmtId="0" fontId="22" fillId="3" borderId="0" xfId="0" applyFont="1" applyFill="1"/>
    <xf numFmtId="0" fontId="3" fillId="3" borderId="0" xfId="0" applyFont="1" applyFill="1" applyAlignment="1">
      <alignment horizontal="left" vertical="center" indent="1"/>
    </xf>
    <xf numFmtId="0" fontId="0" fillId="0" borderId="31" xfId="0" applyBorder="1"/>
    <xf numFmtId="0" fontId="0" fillId="0" borderId="35" xfId="0" applyBorder="1"/>
    <xf numFmtId="0" fontId="0" fillId="0" borderId="32" xfId="0" applyBorder="1"/>
    <xf numFmtId="0" fontId="0" fillId="0" borderId="33" xfId="0" applyBorder="1"/>
    <xf numFmtId="0" fontId="0" fillId="0" borderId="34" xfId="0" applyBorder="1"/>
    <xf numFmtId="0" fontId="41" fillId="17" borderId="0" xfId="0" applyFont="1" applyFill="1" applyAlignment="1">
      <alignment horizontal="right" vertical="top"/>
    </xf>
    <xf numFmtId="0" fontId="0" fillId="6" borderId="0" xfId="0" applyFill="1"/>
    <xf numFmtId="0" fontId="3" fillId="0" borderId="36" xfId="0" applyFont="1" applyBorder="1"/>
    <xf numFmtId="0" fontId="42" fillId="15" borderId="0" xfId="0" applyFont="1" applyFill="1"/>
    <xf numFmtId="0" fontId="3" fillId="0" borderId="36" xfId="0" applyFont="1" applyBorder="1" applyAlignment="1">
      <alignment vertical="top"/>
    </xf>
    <xf numFmtId="0" fontId="3" fillId="0" borderId="36" xfId="0" applyFont="1" applyBorder="1" applyAlignment="1">
      <alignment vertical="top" wrapText="1"/>
    </xf>
    <xf numFmtId="0" fontId="4" fillId="15" borderId="0" xfId="0" applyFont="1" applyFill="1" applyAlignment="1">
      <alignment horizontal="left" vertical="top"/>
    </xf>
    <xf numFmtId="0" fontId="0" fillId="16" borderId="0" xfId="0" applyFill="1" applyAlignment="1">
      <alignment horizontal="right" vertical="top"/>
    </xf>
    <xf numFmtId="0" fontId="4" fillId="20" borderId="0" xfId="0" applyFont="1" applyFill="1" applyAlignment="1">
      <alignment horizontal="left" vertical="top"/>
    </xf>
    <xf numFmtId="0" fontId="0" fillId="16" borderId="0" xfId="0" applyFill="1" applyAlignment="1">
      <alignment horizontal="left" vertical="top"/>
    </xf>
    <xf numFmtId="0" fontId="3" fillId="20" borderId="0" xfId="0" applyFont="1" applyFill="1" applyAlignment="1">
      <alignment horizontal="left" vertical="top"/>
    </xf>
    <xf numFmtId="0" fontId="3" fillId="15" borderId="0" xfId="0" applyFont="1" applyFill="1" applyAlignment="1">
      <alignment horizontal="left" vertical="top"/>
    </xf>
    <xf numFmtId="0" fontId="0" fillId="0" borderId="0" xfId="0" applyAlignment="1">
      <alignment vertical="top" wrapText="1"/>
    </xf>
    <xf numFmtId="0" fontId="0" fillId="0" borderId="36" xfId="0" applyBorder="1" applyAlignment="1">
      <alignment horizontal="left" vertical="top"/>
    </xf>
    <xf numFmtId="0" fontId="0" fillId="0" borderId="37" xfId="0" applyBorder="1" applyAlignment="1">
      <alignment horizontal="left" vertical="top"/>
    </xf>
    <xf numFmtId="0" fontId="0" fillId="0" borderId="36" xfId="0" applyBorder="1" applyAlignment="1">
      <alignment horizontal="left" vertical="top" wrapText="1"/>
    </xf>
    <xf numFmtId="0" fontId="0" fillId="0" borderId="36" xfId="0" applyBorder="1" applyAlignment="1">
      <alignment vertical="top"/>
    </xf>
    <xf numFmtId="0" fontId="0" fillId="3" borderId="36" xfId="0" applyFill="1" applyBorder="1" applyAlignment="1">
      <alignment horizontal="left" vertical="top"/>
    </xf>
    <xf numFmtId="0" fontId="40" fillId="5" borderId="2" xfId="0" applyFont="1" applyFill="1" applyBorder="1" applyAlignment="1">
      <alignment vertical="top"/>
    </xf>
    <xf numFmtId="0" fontId="40" fillId="5" borderId="2" xfId="0" applyFont="1" applyFill="1" applyBorder="1" applyAlignment="1">
      <alignment horizontal="left" vertical="top"/>
    </xf>
    <xf numFmtId="0" fontId="4" fillId="12" borderId="3" xfId="0" applyFont="1" applyFill="1" applyBorder="1" applyAlignment="1">
      <alignment vertical="top"/>
    </xf>
    <xf numFmtId="0" fontId="41" fillId="0" borderId="0" xfId="0" applyFont="1"/>
    <xf numFmtId="0" fontId="3" fillId="0" borderId="0" xfId="2" applyFont="1" applyAlignment="1">
      <alignment vertical="top"/>
    </xf>
    <xf numFmtId="0" fontId="3" fillId="0" borderId="8" xfId="0" applyFont="1" applyBorder="1"/>
    <xf numFmtId="165" fontId="41" fillId="11" borderId="0" xfId="0" applyNumberFormat="1" applyFont="1" applyFill="1" applyAlignment="1">
      <alignment horizontal="left"/>
    </xf>
    <xf numFmtId="165" fontId="3" fillId="0" borderId="0" xfId="0" applyNumberFormat="1" applyFont="1" applyAlignment="1">
      <alignment horizontal="right"/>
    </xf>
    <xf numFmtId="165" fontId="3" fillId="0" borderId="8" xfId="0" applyNumberFormat="1" applyFont="1" applyBorder="1" applyAlignment="1">
      <alignment horizontal="right"/>
    </xf>
    <xf numFmtId="0" fontId="3" fillId="0" borderId="9" xfId="0" applyFont="1" applyBorder="1"/>
    <xf numFmtId="9" fontId="41" fillId="0" borderId="0" xfId="1" applyFont="1" applyAlignment="1">
      <alignment horizontal="right"/>
    </xf>
    <xf numFmtId="9" fontId="0" fillId="0" borderId="0" xfId="0" applyNumberFormat="1" applyAlignment="1">
      <alignment horizontal="left"/>
    </xf>
    <xf numFmtId="9" fontId="3" fillId="0" borderId="9" xfId="1" applyFont="1" applyFill="1" applyBorder="1" applyAlignment="1">
      <alignment horizontal="right"/>
    </xf>
    <xf numFmtId="9" fontId="3" fillId="0" borderId="0" xfId="1" applyFont="1" applyFill="1" applyAlignment="1">
      <alignment horizontal="right"/>
    </xf>
    <xf numFmtId="166" fontId="3" fillId="0" borderId="0" xfId="1" applyNumberFormat="1" applyFont="1" applyFill="1" applyAlignment="1">
      <alignment horizontal="right"/>
    </xf>
    <xf numFmtId="9" fontId="41" fillId="11" borderId="0" xfId="0" applyNumberFormat="1" applyFont="1" applyFill="1" applyAlignment="1">
      <alignment horizontal="left"/>
    </xf>
    <xf numFmtId="10" fontId="41" fillId="11" borderId="0" xfId="0" applyNumberFormat="1" applyFont="1" applyFill="1" applyAlignment="1">
      <alignment horizontal="left"/>
    </xf>
    <xf numFmtId="9" fontId="0" fillId="0" borderId="0" xfId="1" applyFont="1" applyAlignment="1">
      <alignment horizontal="right"/>
    </xf>
    <xf numFmtId="0" fontId="0" fillId="0" borderId="36" xfId="0" applyBorder="1" applyAlignment="1">
      <alignment vertical="top" wrapText="1"/>
    </xf>
    <xf numFmtId="0" fontId="14" fillId="0" borderId="36" xfId="2" applyFill="1" applyBorder="1" applyAlignment="1">
      <alignment vertical="top" wrapText="1"/>
    </xf>
    <xf numFmtId="0" fontId="2" fillId="0" borderId="0" xfId="0" applyFont="1" applyAlignment="1">
      <alignment horizontal="left" vertical="top" wrapText="1"/>
    </xf>
    <xf numFmtId="0" fontId="3" fillId="0" borderId="20" xfId="0" applyFont="1" applyBorder="1" applyAlignment="1">
      <alignment horizontal="left" vertical="top"/>
    </xf>
    <xf numFmtId="0" fontId="3" fillId="0" borderId="21" xfId="0" applyFont="1" applyBorder="1" applyAlignment="1">
      <alignment horizontal="left" vertical="top"/>
    </xf>
    <xf numFmtId="0" fontId="3" fillId="0" borderId="22" xfId="0" applyFont="1" applyBorder="1" applyAlignment="1">
      <alignment horizontal="left" vertical="top"/>
    </xf>
    <xf numFmtId="0" fontId="3" fillId="0" borderId="20" xfId="0" applyFont="1" applyBorder="1" applyAlignment="1">
      <alignment horizontal="left" vertical="top" wrapText="1"/>
    </xf>
    <xf numFmtId="0" fontId="3" fillId="0" borderId="21" xfId="0" applyFont="1" applyBorder="1" applyAlignment="1">
      <alignment horizontal="left" vertical="top" wrapText="1"/>
    </xf>
    <xf numFmtId="0" fontId="3" fillId="0" borderId="22" xfId="0" applyFont="1" applyBorder="1" applyAlignment="1">
      <alignment horizontal="left" vertical="top" wrapText="1"/>
    </xf>
    <xf numFmtId="0" fontId="19" fillId="0" borderId="6" xfId="0" applyFont="1" applyBorder="1" applyAlignment="1">
      <alignment horizontal="left" vertical="top"/>
    </xf>
    <xf numFmtId="0" fontId="19" fillId="0" borderId="4" xfId="0" applyFont="1" applyBorder="1" applyAlignment="1">
      <alignment horizontal="left" vertical="top"/>
    </xf>
    <xf numFmtId="0" fontId="19" fillId="0" borderId="7" xfId="0" applyFont="1" applyBorder="1" applyAlignment="1">
      <alignment horizontal="left" vertical="top"/>
    </xf>
    <xf numFmtId="0" fontId="19" fillId="0" borderId="10" xfId="0" applyFont="1" applyBorder="1" applyAlignment="1">
      <alignment horizontal="left" vertical="top"/>
    </xf>
    <xf numFmtId="0" fontId="19" fillId="0" borderId="1" xfId="0" applyFont="1" applyBorder="1" applyAlignment="1">
      <alignment horizontal="left" vertical="top"/>
    </xf>
    <xf numFmtId="0" fontId="19" fillId="0" borderId="11" xfId="0" applyFont="1" applyBorder="1" applyAlignment="1">
      <alignment horizontal="left" vertical="top"/>
    </xf>
    <xf numFmtId="0" fontId="33" fillId="17" borderId="13" xfId="0" applyFont="1" applyFill="1" applyBorder="1" applyAlignment="1">
      <alignment horizontal="left" vertical="top"/>
    </xf>
    <xf numFmtId="0" fontId="33" fillId="17" borderId="12" xfId="0" applyFont="1" applyFill="1" applyBorder="1" applyAlignment="1">
      <alignment horizontal="left" vertical="top"/>
    </xf>
    <xf numFmtId="0" fontId="33" fillId="17" borderId="14" xfId="0" applyFont="1" applyFill="1" applyBorder="1" applyAlignment="1">
      <alignment horizontal="left" vertical="top"/>
    </xf>
    <xf numFmtId="0" fontId="33" fillId="17" borderId="15" xfId="0" applyFont="1" applyFill="1" applyBorder="1" applyAlignment="1">
      <alignment horizontal="left" vertical="top"/>
    </xf>
    <xf numFmtId="0" fontId="33" fillId="17" borderId="0" xfId="0" applyFont="1" applyFill="1" applyAlignment="1">
      <alignment horizontal="left" vertical="top"/>
    </xf>
    <xf numFmtId="0" fontId="33" fillId="17" borderId="16" xfId="0" applyFont="1" applyFill="1" applyBorder="1" applyAlignment="1">
      <alignment horizontal="left" vertical="top"/>
    </xf>
    <xf numFmtId="0" fontId="33" fillId="17" borderId="17" xfId="0" applyFont="1" applyFill="1" applyBorder="1" applyAlignment="1">
      <alignment horizontal="left" vertical="top"/>
    </xf>
    <xf numFmtId="0" fontId="33" fillId="17" borderId="18" xfId="0" applyFont="1" applyFill="1" applyBorder="1" applyAlignment="1">
      <alignment horizontal="left" vertical="top"/>
    </xf>
    <xf numFmtId="0" fontId="33" fillId="17" borderId="19" xfId="0" applyFont="1" applyFill="1" applyBorder="1" applyAlignment="1">
      <alignment horizontal="left" vertical="top"/>
    </xf>
    <xf numFmtId="0" fontId="3" fillId="0" borderId="13" xfId="0" applyFont="1" applyBorder="1" applyAlignment="1">
      <alignment horizontal="left" vertical="top"/>
    </xf>
    <xf numFmtId="0" fontId="3" fillId="0" borderId="12" xfId="0" applyFont="1" applyBorder="1" applyAlignment="1">
      <alignment horizontal="left" vertical="top"/>
    </xf>
    <xf numFmtId="0" fontId="3" fillId="0" borderId="14"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left" vertical="top"/>
    </xf>
    <xf numFmtId="0" fontId="3" fillId="0" borderId="16" xfId="0" applyFont="1" applyBorder="1" applyAlignment="1">
      <alignment horizontal="left" vertical="top"/>
    </xf>
    <xf numFmtId="0" fontId="3" fillId="0" borderId="17" xfId="0" applyFont="1" applyBorder="1" applyAlignment="1">
      <alignment horizontal="left" vertical="top"/>
    </xf>
    <xf numFmtId="0" fontId="3" fillId="0" borderId="18" xfId="0" applyFont="1" applyBorder="1" applyAlignment="1">
      <alignment horizontal="left" vertical="top"/>
    </xf>
    <xf numFmtId="0" fontId="3" fillId="0" borderId="19" xfId="0" applyFont="1" applyBorder="1" applyAlignment="1">
      <alignment horizontal="left" vertical="top"/>
    </xf>
    <xf numFmtId="0" fontId="14" fillId="0" borderId="20" xfId="2" applyBorder="1" applyAlignment="1">
      <alignment horizontal="left" vertical="top" wrapText="1"/>
    </xf>
    <xf numFmtId="0" fontId="19" fillId="0" borderId="6" xfId="0" applyFont="1" applyBorder="1" applyAlignment="1">
      <alignment horizontal="left" vertical="top" wrapText="1"/>
    </xf>
    <xf numFmtId="0" fontId="19" fillId="0" borderId="4" xfId="0" applyFont="1" applyBorder="1" applyAlignment="1">
      <alignment horizontal="left" vertical="top" wrapText="1"/>
    </xf>
    <xf numFmtId="0" fontId="19" fillId="0" borderId="7" xfId="0" applyFont="1" applyBorder="1" applyAlignment="1">
      <alignment horizontal="left" vertical="top" wrapText="1"/>
    </xf>
    <xf numFmtId="0" fontId="19" fillId="0" borderId="8" xfId="0" applyFont="1" applyBorder="1" applyAlignment="1">
      <alignment horizontal="left" vertical="top" wrapText="1"/>
    </xf>
    <xf numFmtId="0" fontId="19" fillId="0" borderId="0" xfId="0" applyFont="1" applyAlignment="1">
      <alignment horizontal="left" vertical="top" wrapText="1"/>
    </xf>
    <xf numFmtId="0" fontId="19" fillId="0" borderId="9" xfId="0" applyFont="1" applyBorder="1" applyAlignment="1">
      <alignment horizontal="left" vertical="top" wrapText="1"/>
    </xf>
    <xf numFmtId="0" fontId="19" fillId="0" borderId="10" xfId="0" applyFont="1" applyBorder="1" applyAlignment="1">
      <alignment horizontal="left" vertical="top" wrapText="1"/>
    </xf>
    <xf numFmtId="0" fontId="19" fillId="0" borderId="1" xfId="0" applyFont="1" applyBorder="1" applyAlignment="1">
      <alignment horizontal="left" vertical="top" wrapText="1"/>
    </xf>
    <xf numFmtId="0" fontId="19" fillId="0" borderId="11" xfId="0" applyFont="1"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3" xfId="0" applyBorder="1" applyAlignment="1">
      <alignment horizontal="left" vertical="top" wrapText="1"/>
    </xf>
    <xf numFmtId="0" fontId="0" fillId="0" borderId="15" xfId="0" applyBorder="1" applyAlignment="1">
      <alignment horizontal="left" vertical="top" wrapText="1"/>
    </xf>
    <xf numFmtId="0" fontId="0" fillId="0" borderId="17" xfId="0" applyBorder="1" applyAlignment="1">
      <alignment horizontal="left" vertical="top" wrapText="1"/>
    </xf>
    <xf numFmtId="0" fontId="0" fillId="0" borderId="20" xfId="0" applyBorder="1" applyAlignment="1">
      <alignment horizontal="left" vertical="top"/>
    </xf>
    <xf numFmtId="0" fontId="0" fillId="0" borderId="21" xfId="0" applyBorder="1" applyAlignment="1">
      <alignment horizontal="left" vertical="top"/>
    </xf>
    <xf numFmtId="0" fontId="0" fillId="0" borderId="22" xfId="0" applyBorder="1" applyAlignment="1">
      <alignment horizontal="left" vertical="top"/>
    </xf>
    <xf numFmtId="0" fontId="14" fillId="0" borderId="20" xfId="2" applyFill="1" applyBorder="1" applyAlignment="1">
      <alignment horizontal="left" vertical="top" wrapText="1"/>
    </xf>
    <xf numFmtId="0" fontId="14" fillId="0" borderId="20" xfId="2" applyFill="1" applyBorder="1" applyAlignment="1">
      <alignment horizontal="left" vertical="top"/>
    </xf>
    <xf numFmtId="0" fontId="3" fillId="0" borderId="32" xfId="0" applyFont="1" applyBorder="1" applyAlignment="1">
      <alignment horizontal="left" vertical="top" wrapText="1"/>
    </xf>
    <xf numFmtId="0" fontId="3" fillId="0" borderId="33" xfId="0" applyFont="1" applyBorder="1" applyAlignment="1">
      <alignment horizontal="left" vertical="top" wrapText="1"/>
    </xf>
    <xf numFmtId="0" fontId="3" fillId="0" borderId="34" xfId="0" applyFont="1" applyBorder="1" applyAlignment="1">
      <alignment horizontal="left" vertical="top" wrapText="1"/>
    </xf>
    <xf numFmtId="0" fontId="3" fillId="0" borderId="32" xfId="0" applyFont="1" applyBorder="1" applyAlignment="1">
      <alignment horizontal="center" vertical="top" wrapText="1"/>
    </xf>
    <xf numFmtId="0" fontId="3" fillId="0" borderId="33" xfId="0" applyFont="1" applyBorder="1" applyAlignment="1">
      <alignment horizontal="center" vertical="top" wrapText="1"/>
    </xf>
    <xf numFmtId="0" fontId="3" fillId="0" borderId="34" xfId="0" applyFont="1" applyBorder="1" applyAlignment="1">
      <alignment horizontal="center" vertical="top" wrapText="1"/>
    </xf>
    <xf numFmtId="0" fontId="33" fillId="11" borderId="13" xfId="0" applyFont="1" applyFill="1" applyBorder="1" applyAlignment="1">
      <alignment horizontal="left" vertical="top"/>
    </xf>
    <xf numFmtId="0" fontId="33" fillId="11" borderId="12" xfId="0" applyFont="1" applyFill="1" applyBorder="1" applyAlignment="1">
      <alignment horizontal="left" vertical="top"/>
    </xf>
    <xf numFmtId="0" fontId="33" fillId="11" borderId="14" xfId="0" applyFont="1" applyFill="1" applyBorder="1" applyAlignment="1">
      <alignment horizontal="left" vertical="top"/>
    </xf>
    <xf numFmtId="0" fontId="33" fillId="11" borderId="15" xfId="0" applyFont="1" applyFill="1" applyBorder="1" applyAlignment="1">
      <alignment horizontal="left" vertical="top"/>
    </xf>
    <xf numFmtId="0" fontId="33" fillId="11" borderId="0" xfId="0" applyFont="1" applyFill="1" applyAlignment="1">
      <alignment horizontal="left" vertical="top"/>
    </xf>
    <xf numFmtId="0" fontId="33" fillId="11" borderId="16" xfId="0" applyFont="1" applyFill="1" applyBorder="1" applyAlignment="1">
      <alignment horizontal="left" vertical="top"/>
    </xf>
    <xf numFmtId="0" fontId="33" fillId="11" borderId="17" xfId="0" applyFont="1" applyFill="1" applyBorder="1" applyAlignment="1">
      <alignment horizontal="left" vertical="top"/>
    </xf>
    <xf numFmtId="0" fontId="33" fillId="11" borderId="18" xfId="0" applyFont="1" applyFill="1" applyBorder="1" applyAlignment="1">
      <alignment horizontal="left" vertical="top"/>
    </xf>
    <xf numFmtId="0" fontId="33" fillId="11" borderId="19" xfId="0" applyFont="1" applyFill="1" applyBorder="1" applyAlignment="1">
      <alignment horizontal="left" vertical="top"/>
    </xf>
    <xf numFmtId="0" fontId="3" fillId="0" borderId="14" xfId="0" applyFont="1" applyBorder="1" applyAlignment="1">
      <alignment horizontal="left" vertical="top" wrapText="1"/>
    </xf>
    <xf numFmtId="0" fontId="3" fillId="0" borderId="16" xfId="0" applyFont="1" applyBorder="1" applyAlignment="1">
      <alignment horizontal="left" vertical="top" wrapText="1"/>
    </xf>
    <xf numFmtId="0" fontId="3" fillId="0" borderId="19" xfId="0" applyFont="1" applyBorder="1" applyAlignment="1">
      <alignment horizontal="left" vertical="top" wrapText="1"/>
    </xf>
    <xf numFmtId="0" fontId="14" fillId="0" borderId="32" xfId="2" applyBorder="1" applyAlignment="1">
      <alignment horizontal="left" vertical="top" wrapText="1"/>
    </xf>
    <xf numFmtId="0" fontId="0" fillId="0" borderId="32" xfId="0" applyBorder="1" applyAlignment="1">
      <alignment horizontal="left" vertical="top" wrapText="1"/>
    </xf>
    <xf numFmtId="0" fontId="0" fillId="0" borderId="33" xfId="0" applyBorder="1" applyAlignment="1">
      <alignment horizontal="left" vertical="top" wrapText="1"/>
    </xf>
    <xf numFmtId="0" fontId="0" fillId="0" borderId="34" xfId="0" applyBorder="1" applyAlignment="1">
      <alignment horizontal="left" vertical="top" wrapText="1"/>
    </xf>
    <xf numFmtId="0" fontId="15" fillId="0" borderId="0" xfId="0" applyFont="1" applyAlignment="1">
      <alignment vertical="top" wrapText="1"/>
    </xf>
    <xf numFmtId="0" fontId="3" fillId="2" borderId="20" xfId="0" applyFont="1" applyFill="1" applyBorder="1" applyAlignment="1">
      <alignment horizontal="left" vertical="top"/>
    </xf>
    <xf numFmtId="0" fontId="3" fillId="2" borderId="21" xfId="0" applyFont="1" applyFill="1" applyBorder="1" applyAlignment="1">
      <alignment horizontal="left" vertical="top"/>
    </xf>
    <xf numFmtId="0" fontId="3" fillId="2" borderId="22" xfId="0" applyFont="1" applyFill="1" applyBorder="1" applyAlignment="1">
      <alignment horizontal="left" vertical="top"/>
    </xf>
    <xf numFmtId="0" fontId="3" fillId="2" borderId="20" xfId="0" applyFont="1" applyFill="1" applyBorder="1" applyAlignment="1">
      <alignment horizontal="left" vertical="top" wrapText="1"/>
    </xf>
    <xf numFmtId="0" fontId="33" fillId="0" borderId="13" xfId="0" applyFont="1" applyBorder="1" applyAlignment="1">
      <alignment horizontal="left" vertical="top"/>
    </xf>
    <xf numFmtId="0" fontId="33" fillId="0" borderId="12" xfId="0" applyFont="1" applyBorder="1" applyAlignment="1">
      <alignment horizontal="left" vertical="top"/>
    </xf>
    <xf numFmtId="0" fontId="33" fillId="0" borderId="14" xfId="0" applyFont="1" applyBorder="1" applyAlignment="1">
      <alignment horizontal="left" vertical="top"/>
    </xf>
    <xf numFmtId="0" fontId="33" fillId="0" borderId="15" xfId="0" applyFont="1" applyBorder="1" applyAlignment="1">
      <alignment horizontal="left" vertical="top"/>
    </xf>
    <xf numFmtId="0" fontId="33" fillId="0" borderId="0" xfId="0" applyFont="1" applyAlignment="1">
      <alignment horizontal="left" vertical="top"/>
    </xf>
    <xf numFmtId="0" fontId="33" fillId="0" borderId="16" xfId="0" applyFont="1" applyBorder="1" applyAlignment="1">
      <alignment horizontal="left" vertical="top"/>
    </xf>
    <xf numFmtId="0" fontId="33" fillId="0" borderId="17" xfId="0" applyFont="1" applyBorder="1" applyAlignment="1">
      <alignment horizontal="left" vertical="top"/>
    </xf>
    <xf numFmtId="0" fontId="33" fillId="0" borderId="18" xfId="0" applyFont="1" applyBorder="1" applyAlignment="1">
      <alignment horizontal="left" vertical="top"/>
    </xf>
    <xf numFmtId="0" fontId="33" fillId="0" borderId="19" xfId="0" applyFont="1" applyBorder="1" applyAlignment="1">
      <alignment horizontal="left" vertical="top"/>
    </xf>
    <xf numFmtId="0" fontId="0" fillId="0" borderId="13" xfId="0" applyBorder="1" applyAlignment="1">
      <alignment horizontal="left" vertical="top"/>
    </xf>
    <xf numFmtId="0" fontId="0" fillId="0" borderId="15" xfId="0" applyBorder="1" applyAlignment="1">
      <alignment horizontal="left" vertical="top"/>
    </xf>
    <xf numFmtId="0" fontId="0" fillId="0" borderId="17" xfId="0" applyBorder="1" applyAlignment="1">
      <alignment horizontal="left" vertical="top"/>
    </xf>
    <xf numFmtId="0" fontId="0" fillId="0" borderId="20" xfId="0" applyBorder="1"/>
    <xf numFmtId="0" fontId="0" fillId="0" borderId="21" xfId="0" applyBorder="1"/>
    <xf numFmtId="0" fontId="0" fillId="0" borderId="22" xfId="0" applyBorder="1"/>
    <xf numFmtId="0" fontId="0" fillId="0" borderId="20" xfId="0" applyBorder="1" applyAlignment="1">
      <alignment horizontal="center" vertical="top"/>
    </xf>
    <xf numFmtId="0" fontId="0" fillId="0" borderId="21" xfId="0" applyBorder="1" applyAlignment="1">
      <alignment horizontal="center" vertical="top"/>
    </xf>
    <xf numFmtId="0" fontId="0" fillId="0" borderId="22" xfId="0" applyBorder="1" applyAlignment="1">
      <alignment horizontal="center" vertical="top"/>
    </xf>
    <xf numFmtId="0" fontId="0" fillId="3" borderId="13" xfId="0" applyFill="1" applyBorder="1" applyAlignment="1">
      <alignment horizontal="left" vertical="top"/>
    </xf>
    <xf numFmtId="0" fontId="0" fillId="3" borderId="15" xfId="0" applyFill="1" applyBorder="1" applyAlignment="1">
      <alignment horizontal="left" vertical="top"/>
    </xf>
    <xf numFmtId="0" fontId="0" fillId="3" borderId="17" xfId="0" applyFill="1" applyBorder="1" applyAlignment="1">
      <alignment horizontal="left" vertical="top"/>
    </xf>
    <xf numFmtId="0" fontId="0" fillId="0" borderId="12" xfId="0" applyBorder="1" applyAlignment="1">
      <alignment horizontal="left" vertical="top" wrapText="1"/>
    </xf>
    <xf numFmtId="0" fontId="0" fillId="0" borderId="0" xfId="0" applyAlignment="1">
      <alignment horizontal="left" vertical="top"/>
    </xf>
    <xf numFmtId="0" fontId="0" fillId="0" borderId="18" xfId="0" applyBorder="1" applyAlignment="1">
      <alignment horizontal="left" vertical="top"/>
    </xf>
    <xf numFmtId="0" fontId="14" fillId="0" borderId="20" xfId="2" applyBorder="1" applyAlignment="1">
      <alignment horizontal="left" vertical="top"/>
    </xf>
    <xf numFmtId="0" fontId="3" fillId="3" borderId="20" xfId="0" applyFont="1" applyFill="1" applyBorder="1" applyAlignment="1">
      <alignment horizontal="left" vertical="top"/>
    </xf>
    <xf numFmtId="0" fontId="3" fillId="3" borderId="21" xfId="0" applyFont="1" applyFill="1" applyBorder="1" applyAlignment="1">
      <alignment horizontal="left" vertical="top"/>
    </xf>
    <xf numFmtId="0" fontId="3" fillId="3" borderId="22" xfId="0" applyFont="1" applyFill="1" applyBorder="1" applyAlignment="1">
      <alignment horizontal="left" vertical="top"/>
    </xf>
    <xf numFmtId="0" fontId="0" fillId="0" borderId="20" xfId="0" applyBorder="1" applyAlignment="1">
      <alignment horizontal="center"/>
    </xf>
    <xf numFmtId="0" fontId="0" fillId="0" borderId="22" xfId="0" applyBorder="1" applyAlignment="1">
      <alignment horizontal="center"/>
    </xf>
    <xf numFmtId="0" fontId="2" fillId="11" borderId="0" xfId="0" applyFont="1" applyFill="1" applyAlignment="1">
      <alignment horizontal="left" vertical="top" wrapText="1"/>
    </xf>
    <xf numFmtId="0" fontId="4" fillId="7" borderId="0" xfId="0" applyFont="1" applyFill="1" applyAlignment="1">
      <alignment horizontal="center" vertical="center" wrapText="1"/>
    </xf>
    <xf numFmtId="0" fontId="15" fillId="0" borderId="0" xfId="0" applyFont="1" applyAlignment="1">
      <alignment horizontal="center" wrapText="1"/>
    </xf>
  </cellXfs>
  <cellStyles count="4">
    <cellStyle name="Lien hypertexte" xfId="2" builtinId="8"/>
    <cellStyle name="Monétaire" xfId="3" builtinId="4"/>
    <cellStyle name="Normal" xfId="0" builtinId="0"/>
    <cellStyle name="Pourcentage" xfId="1" builtinId="5"/>
  </cellStyles>
  <dxfs count="39">
    <dxf>
      <font>
        <b val="0"/>
      </font>
    </dxf>
    <dxf>
      <font>
        <b val="0"/>
      </font>
    </dxf>
    <dxf>
      <font>
        <b val="0"/>
      </font>
    </dxf>
    <dxf>
      <font>
        <b val="0"/>
        <strike val="0"/>
        <outline val="0"/>
        <shadow val="0"/>
        <u val="none"/>
        <vertAlign val="baseline"/>
        <sz val="11"/>
        <color theme="0"/>
        <name val="Calibri"/>
        <family val="2"/>
        <scheme val="minor"/>
      </font>
    </dxf>
    <dxf>
      <font>
        <b val="0"/>
      </font>
    </dxf>
    <dxf>
      <font>
        <b val="0"/>
      </font>
    </dxf>
    <dxf>
      <font>
        <b val="0"/>
      </font>
    </dxf>
    <dxf>
      <font>
        <b val="0"/>
      </font>
    </dxf>
    <dxf>
      <font>
        <b val="0"/>
      </font>
    </dxf>
    <dxf>
      <font>
        <b val="0"/>
      </font>
    </dxf>
    <dxf>
      <font>
        <b val="0"/>
      </font>
    </dxf>
    <dxf>
      <font>
        <b val="0"/>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font>
      <fill>
        <patternFill patternType="none">
          <fgColor indexed="64"/>
          <bgColor auto="1"/>
        </patternFill>
      </fill>
    </dxf>
    <dxf>
      <font>
        <b val="0"/>
      </font>
    </dxf>
    <dxf>
      <font>
        <b val="0"/>
      </font>
    </dxf>
    <dxf>
      <font>
        <b val="0"/>
      </font>
    </dxf>
    <dxf>
      <font>
        <b val="0"/>
        <strike val="0"/>
        <outline val="0"/>
        <shadow val="0"/>
        <u val="none"/>
        <vertAlign val="baseline"/>
        <sz val="11"/>
        <color theme="0"/>
        <name val="Calibri"/>
        <family val="2"/>
        <scheme val="minor"/>
      </font>
    </dxf>
    <dxf>
      <font>
        <b val="0"/>
      </font>
    </dxf>
    <dxf>
      <font>
        <b val="0"/>
      </font>
    </dxf>
    <dxf>
      <font>
        <b val="0"/>
      </font>
    </dxf>
    <dxf>
      <font>
        <b val="0"/>
      </font>
    </dxf>
    <dxf>
      <font>
        <b val="0"/>
      </font>
    </dxf>
    <dxf>
      <font>
        <b val="0"/>
      </font>
    </dxf>
    <dxf>
      <font>
        <b val="0"/>
      </font>
    </dxf>
    <dxf>
      <font>
        <b val="0"/>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font>
      <fill>
        <patternFill patternType="none">
          <fgColor indexed="64"/>
          <bgColor auto="1"/>
        </patternFill>
      </fill>
    </dxf>
    <dxf>
      <fill>
        <patternFill patternType="solid">
          <fgColor indexed="64"/>
          <bgColor rgb="FFFFFF00"/>
        </patternFill>
      </fill>
    </dxf>
  </dxfs>
  <tableStyles count="0" defaultTableStyle="TableStyleMedium2" defaultPivotStyle="PivotStyleLight16"/>
  <colors>
    <mruColors>
      <color rgb="FFCC9A00"/>
      <color rgb="FFB2B2B2"/>
      <color rgb="FF0000FF"/>
      <color rgb="FFE1F4FF"/>
      <color rgb="FFFFFFCC"/>
      <color rgb="FFEAEAEA"/>
      <color rgb="FFDDDDDD"/>
      <color rgb="FF362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'2_LTS_Overview'!$E$234</c:f>
          <c:strCache>
            <c:ptCount val="1"/>
            <c:pt idx="0">
              <c:v>GHG emissions targets </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56300680296559"/>
          <c:y val="0.18037693423199563"/>
          <c:w val="0.87021411270918569"/>
          <c:h val="0.47215307127838047"/>
        </c:manualLayout>
      </c:layout>
      <c:barChart>
        <c:barDir val="col"/>
        <c:grouping val="stacked"/>
        <c:varyColors val="0"/>
        <c:ser>
          <c:idx val="0"/>
          <c:order val="0"/>
          <c:tx>
            <c:strRef>
              <c:f>'2_LTS_Overview'!$D$241</c:f>
              <c:strCache>
                <c:ptCount val="1"/>
                <c:pt idx="0">
                  <c:v>   energy production</c:v>
                </c:pt>
              </c:strCache>
            </c:strRef>
          </c:tx>
          <c:spPr>
            <a:solidFill>
              <a:schemeClr val="accent1"/>
            </a:solidFill>
            <a:ln>
              <a:noFill/>
            </a:ln>
            <a:effectLst/>
          </c:spPr>
          <c:invertIfNegative val="0"/>
          <c:cat>
            <c:strRef>
              <c:f>'2_LTS_Overview'!$G$239:$K$239</c:f>
              <c:strCache>
                <c:ptCount val="5"/>
                <c:pt idx="0">
                  <c:v>Current</c:v>
                </c:pt>
                <c:pt idx="1">
                  <c:v>Current - Target</c:v>
                </c:pt>
                <c:pt idx="2">
                  <c:v>2025</c:v>
                </c:pt>
                <c:pt idx="3">
                  <c:v>2035</c:v>
                </c:pt>
                <c:pt idx="4">
                  <c:v>2050</c:v>
                </c:pt>
              </c:strCache>
            </c:strRef>
          </c:cat>
          <c:val>
            <c:numRef>
              <c:f>'2_LTS_Overview'!$G$241:$K$241</c:f>
              <c:numCache>
                <c:formatCode>General</c:formatCode>
                <c:ptCount val="5"/>
                <c:pt idx="0">
                  <c:v>70</c:v>
                </c:pt>
                <c:pt idx="1">
                  <c:v>50</c:v>
                </c:pt>
                <c:pt idx="2">
                  <c:v>40</c:v>
                </c:pt>
                <c:pt idx="3">
                  <c:v>5</c:v>
                </c:pt>
                <c:pt idx="4">
                  <c:v>0</c:v>
                </c:pt>
              </c:numCache>
            </c:numRef>
          </c:val>
          <c:extLst>
            <c:ext xmlns:c16="http://schemas.microsoft.com/office/drawing/2014/chart" uri="{C3380CC4-5D6E-409C-BE32-E72D297353CC}">
              <c16:uniqueId val="{00000012-C70E-4A2B-8B10-95A3058BF0BB}"/>
            </c:ext>
          </c:extLst>
        </c:ser>
        <c:ser>
          <c:idx val="1"/>
          <c:order val="1"/>
          <c:tx>
            <c:strRef>
              <c:f>'2_LTS_Overview'!$D$242</c:f>
              <c:strCache>
                <c:ptCount val="1"/>
                <c:pt idx="0">
                  <c:v>   buildings</c:v>
                </c:pt>
              </c:strCache>
            </c:strRef>
          </c:tx>
          <c:spPr>
            <a:solidFill>
              <a:schemeClr val="accent2"/>
            </a:solidFill>
            <a:ln>
              <a:noFill/>
            </a:ln>
            <a:effectLst/>
          </c:spPr>
          <c:invertIfNegative val="0"/>
          <c:cat>
            <c:strRef>
              <c:f>'2_LTS_Overview'!$G$239:$K$239</c:f>
              <c:strCache>
                <c:ptCount val="5"/>
                <c:pt idx="0">
                  <c:v>Current</c:v>
                </c:pt>
                <c:pt idx="1">
                  <c:v>Current - Target</c:v>
                </c:pt>
                <c:pt idx="2">
                  <c:v>2025</c:v>
                </c:pt>
                <c:pt idx="3">
                  <c:v>2035</c:v>
                </c:pt>
                <c:pt idx="4">
                  <c:v>2050</c:v>
                </c:pt>
              </c:strCache>
            </c:strRef>
          </c:cat>
          <c:val>
            <c:numRef>
              <c:f>'2_LTS_Overview'!$G$242:$K$242</c:f>
              <c:numCache>
                <c:formatCode>General</c:formatCode>
                <c:ptCount val="5"/>
                <c:pt idx="0">
                  <c:v>50</c:v>
                </c:pt>
                <c:pt idx="1">
                  <c:v>40</c:v>
                </c:pt>
                <c:pt idx="2">
                  <c:v>30</c:v>
                </c:pt>
                <c:pt idx="3">
                  <c:v>20</c:v>
                </c:pt>
                <c:pt idx="4">
                  <c:v>0</c:v>
                </c:pt>
              </c:numCache>
            </c:numRef>
          </c:val>
          <c:extLst>
            <c:ext xmlns:c16="http://schemas.microsoft.com/office/drawing/2014/chart" uri="{C3380CC4-5D6E-409C-BE32-E72D297353CC}">
              <c16:uniqueId val="{00000013-C70E-4A2B-8B10-95A3058BF0BB}"/>
            </c:ext>
          </c:extLst>
        </c:ser>
        <c:ser>
          <c:idx val="2"/>
          <c:order val="2"/>
          <c:tx>
            <c:strRef>
              <c:f>'2_LTS_Overview'!$D$243</c:f>
              <c:strCache>
                <c:ptCount val="1"/>
                <c:pt idx="0">
                  <c:v>   transport</c:v>
                </c:pt>
              </c:strCache>
            </c:strRef>
          </c:tx>
          <c:spPr>
            <a:solidFill>
              <a:schemeClr val="accent3"/>
            </a:solidFill>
            <a:ln>
              <a:noFill/>
            </a:ln>
            <a:effectLst/>
          </c:spPr>
          <c:invertIfNegative val="0"/>
          <c:cat>
            <c:strRef>
              <c:f>'2_LTS_Overview'!$G$239:$K$239</c:f>
              <c:strCache>
                <c:ptCount val="5"/>
                <c:pt idx="0">
                  <c:v>Current</c:v>
                </c:pt>
                <c:pt idx="1">
                  <c:v>Current - Target</c:v>
                </c:pt>
                <c:pt idx="2">
                  <c:v>2025</c:v>
                </c:pt>
                <c:pt idx="3">
                  <c:v>2035</c:v>
                </c:pt>
                <c:pt idx="4">
                  <c:v>2050</c:v>
                </c:pt>
              </c:strCache>
            </c:strRef>
          </c:cat>
          <c:val>
            <c:numRef>
              <c:f>'2_LTS_Overview'!$G$243:$K$243</c:f>
              <c:numCache>
                <c:formatCode>General</c:formatCode>
                <c:ptCount val="5"/>
                <c:pt idx="0">
                  <c:v>40</c:v>
                </c:pt>
                <c:pt idx="1">
                  <c:v>40</c:v>
                </c:pt>
                <c:pt idx="2">
                  <c:v>30</c:v>
                </c:pt>
                <c:pt idx="3">
                  <c:v>15</c:v>
                </c:pt>
                <c:pt idx="4">
                  <c:v>0</c:v>
                </c:pt>
              </c:numCache>
            </c:numRef>
          </c:val>
          <c:extLst>
            <c:ext xmlns:c16="http://schemas.microsoft.com/office/drawing/2014/chart" uri="{C3380CC4-5D6E-409C-BE32-E72D297353CC}">
              <c16:uniqueId val="{00000014-C70E-4A2B-8B10-95A3058BF0BB}"/>
            </c:ext>
          </c:extLst>
        </c:ser>
        <c:ser>
          <c:idx val="3"/>
          <c:order val="3"/>
          <c:tx>
            <c:strRef>
              <c:f>'2_LTS_Overview'!$D$244</c:f>
              <c:strCache>
                <c:ptCount val="1"/>
                <c:pt idx="0">
                  <c:v>   industry</c:v>
                </c:pt>
              </c:strCache>
            </c:strRef>
          </c:tx>
          <c:spPr>
            <a:solidFill>
              <a:schemeClr val="accent4"/>
            </a:solidFill>
            <a:ln>
              <a:noFill/>
            </a:ln>
            <a:effectLst/>
          </c:spPr>
          <c:invertIfNegative val="0"/>
          <c:cat>
            <c:strRef>
              <c:f>'2_LTS_Overview'!$G$239:$K$239</c:f>
              <c:strCache>
                <c:ptCount val="5"/>
                <c:pt idx="0">
                  <c:v>Current</c:v>
                </c:pt>
                <c:pt idx="1">
                  <c:v>Current - Target</c:v>
                </c:pt>
                <c:pt idx="2">
                  <c:v>2025</c:v>
                </c:pt>
                <c:pt idx="3">
                  <c:v>2035</c:v>
                </c:pt>
                <c:pt idx="4">
                  <c:v>2050</c:v>
                </c:pt>
              </c:strCache>
            </c:strRef>
          </c:cat>
          <c:val>
            <c:numRef>
              <c:f>'2_LTS_Overview'!$G$244:$K$244</c:f>
              <c:numCache>
                <c:formatCode>General</c:formatCode>
                <c:ptCount val="5"/>
                <c:pt idx="0">
                  <c:v>50</c:v>
                </c:pt>
                <c:pt idx="1">
                  <c:v>50</c:v>
                </c:pt>
                <c:pt idx="2">
                  <c:v>40</c:v>
                </c:pt>
                <c:pt idx="3">
                  <c:v>10</c:v>
                </c:pt>
                <c:pt idx="4">
                  <c:v>0</c:v>
                </c:pt>
              </c:numCache>
            </c:numRef>
          </c:val>
          <c:extLst>
            <c:ext xmlns:c16="http://schemas.microsoft.com/office/drawing/2014/chart" uri="{C3380CC4-5D6E-409C-BE32-E72D297353CC}">
              <c16:uniqueId val="{00000015-C70E-4A2B-8B10-95A3058BF0BB}"/>
            </c:ext>
          </c:extLst>
        </c:ser>
        <c:ser>
          <c:idx val="4"/>
          <c:order val="4"/>
          <c:tx>
            <c:strRef>
              <c:f>'2_LTS_Overview'!$D$245</c:f>
              <c:strCache>
                <c:ptCount val="1"/>
                <c:pt idx="0">
                  <c:v>   AFOLU</c:v>
                </c:pt>
              </c:strCache>
            </c:strRef>
          </c:tx>
          <c:spPr>
            <a:solidFill>
              <a:schemeClr val="accent5"/>
            </a:solidFill>
            <a:ln>
              <a:noFill/>
            </a:ln>
            <a:effectLst/>
          </c:spPr>
          <c:invertIfNegative val="0"/>
          <c:cat>
            <c:strRef>
              <c:f>'2_LTS_Overview'!$G$239:$K$239</c:f>
              <c:strCache>
                <c:ptCount val="5"/>
                <c:pt idx="0">
                  <c:v>Current</c:v>
                </c:pt>
                <c:pt idx="1">
                  <c:v>Current - Target</c:v>
                </c:pt>
                <c:pt idx="2">
                  <c:v>2025</c:v>
                </c:pt>
                <c:pt idx="3">
                  <c:v>2035</c:v>
                </c:pt>
                <c:pt idx="4">
                  <c:v>2050</c:v>
                </c:pt>
              </c:strCache>
            </c:strRef>
          </c:cat>
          <c:val>
            <c:numRef>
              <c:f>'2_LTS_Overview'!$G$245:$K$245</c:f>
              <c:numCache>
                <c:formatCode>General</c:formatCode>
                <c:ptCount val="5"/>
                <c:pt idx="0">
                  <c:v>40</c:v>
                </c:pt>
                <c:pt idx="1">
                  <c:v>40</c:v>
                </c:pt>
                <c:pt idx="2">
                  <c:v>30</c:v>
                </c:pt>
                <c:pt idx="3">
                  <c:v>20</c:v>
                </c:pt>
                <c:pt idx="4">
                  <c:v>0</c:v>
                </c:pt>
              </c:numCache>
            </c:numRef>
          </c:val>
          <c:extLst>
            <c:ext xmlns:c16="http://schemas.microsoft.com/office/drawing/2014/chart" uri="{C3380CC4-5D6E-409C-BE32-E72D297353CC}">
              <c16:uniqueId val="{00000016-C70E-4A2B-8B10-95A3058BF0BB}"/>
            </c:ext>
          </c:extLst>
        </c:ser>
        <c:ser>
          <c:idx val="5"/>
          <c:order val="5"/>
          <c:tx>
            <c:strRef>
              <c:f>'2_LTS_Overview'!$D$246</c:f>
              <c:strCache>
                <c:ptCount val="1"/>
                <c:pt idx="0">
                  <c:v>   [other]</c:v>
                </c:pt>
              </c:strCache>
            </c:strRef>
          </c:tx>
          <c:spPr>
            <a:solidFill>
              <a:schemeClr val="accent6"/>
            </a:solidFill>
            <a:ln>
              <a:noFill/>
            </a:ln>
            <a:effectLst/>
          </c:spPr>
          <c:invertIfNegative val="0"/>
          <c:cat>
            <c:strRef>
              <c:f>'2_LTS_Overview'!$G$239:$K$239</c:f>
              <c:strCache>
                <c:ptCount val="5"/>
                <c:pt idx="0">
                  <c:v>Current</c:v>
                </c:pt>
                <c:pt idx="1">
                  <c:v>Current - Target</c:v>
                </c:pt>
                <c:pt idx="2">
                  <c:v>2025</c:v>
                </c:pt>
                <c:pt idx="3">
                  <c:v>2035</c:v>
                </c:pt>
                <c:pt idx="4">
                  <c:v>2050</c:v>
                </c:pt>
              </c:strCache>
            </c:strRef>
          </c:cat>
          <c:val>
            <c:numRef>
              <c:f>'2_LTS_Overview'!$G$246:$K$246</c:f>
              <c:numCache>
                <c:formatCode>General</c:formatCode>
                <c:ptCount val="5"/>
                <c:pt idx="0">
                  <c:v>30</c:v>
                </c:pt>
                <c:pt idx="1">
                  <c:v>20</c:v>
                </c:pt>
                <c:pt idx="2">
                  <c:v>20</c:v>
                </c:pt>
                <c:pt idx="3">
                  <c:v>15</c:v>
                </c:pt>
                <c:pt idx="4">
                  <c:v>0</c:v>
                </c:pt>
              </c:numCache>
            </c:numRef>
          </c:val>
          <c:extLst>
            <c:ext xmlns:c16="http://schemas.microsoft.com/office/drawing/2014/chart" uri="{C3380CC4-5D6E-409C-BE32-E72D297353CC}">
              <c16:uniqueId val="{00000017-C70E-4A2B-8B10-95A3058BF0BB}"/>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MtCO2e per 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legend>
      <c:legendPos val="b"/>
      <c:layout>
        <c:manualLayout>
          <c:xMode val="edge"/>
          <c:yMode val="edge"/>
          <c:x val="3.3512357154607306E-2"/>
          <c:y val="0.83988934562270656"/>
          <c:w val="0.9"/>
          <c:h val="9.386237949895742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'4_Policies_&amp;_Financing'!$E$469</c:f>
          <c:strCache>
            <c:ptCount val="1"/>
            <c:pt idx="0">
              <c:v>Current and projected government spending for adaptation</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504055716430589"/>
          <c:y val="0.18037693423199563"/>
          <c:w val="0.87080360053394124"/>
          <c:h val="0.44202566094024953"/>
        </c:manualLayout>
      </c:layout>
      <c:barChart>
        <c:barDir val="col"/>
        <c:grouping val="stacked"/>
        <c:varyColors val="0"/>
        <c:ser>
          <c:idx val="0"/>
          <c:order val="0"/>
          <c:tx>
            <c:strRef>
              <c:f>'4_Policies_&amp;_Financing'!$D$476</c:f>
              <c:strCache>
                <c:ptCount val="1"/>
                <c:pt idx="0">
                  <c:v>   drying / drought</c:v>
                </c:pt>
              </c:strCache>
            </c:strRef>
          </c:tx>
          <c:spPr>
            <a:solidFill>
              <a:schemeClr val="accent6"/>
            </a:solidFill>
            <a:ln>
              <a:noFill/>
            </a:ln>
            <a:effectLst/>
          </c:spPr>
          <c:invertIfNegative val="0"/>
          <c:cat>
            <c:strRef>
              <c:f>'4_Policies_&amp;_Financing'!$H$474:$L$474</c:f>
              <c:strCache>
                <c:ptCount val="5"/>
                <c:pt idx="0">
                  <c:v>Current</c:v>
                </c:pt>
                <c:pt idx="1">
                  <c:v>Current - Target</c:v>
                </c:pt>
                <c:pt idx="2">
                  <c:v>2025</c:v>
                </c:pt>
                <c:pt idx="3">
                  <c:v>2035</c:v>
                </c:pt>
                <c:pt idx="4">
                  <c:v>2050</c:v>
                </c:pt>
              </c:strCache>
            </c:strRef>
          </c:cat>
          <c:val>
            <c:numRef>
              <c:f>'4_Policies_&amp;_Financing'!$H$476:$L$476</c:f>
              <c:numCache>
                <c:formatCode>General</c:formatCode>
                <c:ptCount val="5"/>
                <c:pt idx="0">
                  <c:v>30</c:v>
                </c:pt>
                <c:pt idx="1">
                  <c:v>35</c:v>
                </c:pt>
                <c:pt idx="2">
                  <c:v>35</c:v>
                </c:pt>
                <c:pt idx="3">
                  <c:v>50</c:v>
                </c:pt>
                <c:pt idx="4">
                  <c:v>50</c:v>
                </c:pt>
              </c:numCache>
            </c:numRef>
          </c:val>
          <c:extLst>
            <c:ext xmlns:c16="http://schemas.microsoft.com/office/drawing/2014/chart" uri="{C3380CC4-5D6E-409C-BE32-E72D297353CC}">
              <c16:uniqueId val="{00000000-627F-425D-8868-BC2CFBC63E14}"/>
            </c:ext>
          </c:extLst>
        </c:ser>
        <c:ser>
          <c:idx val="1"/>
          <c:order val="1"/>
          <c:tx>
            <c:strRef>
              <c:f>'4_Policies_&amp;_Financing'!$D$477</c:f>
              <c:strCache>
                <c:ptCount val="1"/>
                <c:pt idx="0">
                  <c:v>   increased rainfall / flooding</c:v>
                </c:pt>
              </c:strCache>
            </c:strRef>
          </c:tx>
          <c:spPr>
            <a:solidFill>
              <a:schemeClr val="accent5"/>
            </a:solidFill>
            <a:ln>
              <a:noFill/>
            </a:ln>
            <a:effectLst/>
          </c:spPr>
          <c:invertIfNegative val="0"/>
          <c:cat>
            <c:strRef>
              <c:f>'4_Policies_&amp;_Financing'!$H$474:$L$474</c:f>
              <c:strCache>
                <c:ptCount val="5"/>
                <c:pt idx="0">
                  <c:v>Current</c:v>
                </c:pt>
                <c:pt idx="1">
                  <c:v>Current - Target</c:v>
                </c:pt>
                <c:pt idx="2">
                  <c:v>2025</c:v>
                </c:pt>
                <c:pt idx="3">
                  <c:v>2035</c:v>
                </c:pt>
                <c:pt idx="4">
                  <c:v>2050</c:v>
                </c:pt>
              </c:strCache>
            </c:strRef>
          </c:cat>
          <c:val>
            <c:numRef>
              <c:f>'4_Policies_&amp;_Financing'!$H$477:$L$477</c:f>
              <c:numCache>
                <c:formatCode>General</c:formatCode>
                <c:ptCount val="5"/>
                <c:pt idx="0">
                  <c:v>40</c:v>
                </c:pt>
                <c:pt idx="1">
                  <c:v>45</c:v>
                </c:pt>
                <c:pt idx="2">
                  <c:v>50</c:v>
                </c:pt>
                <c:pt idx="3">
                  <c:v>40</c:v>
                </c:pt>
                <c:pt idx="4">
                  <c:v>50</c:v>
                </c:pt>
              </c:numCache>
            </c:numRef>
          </c:val>
          <c:extLst>
            <c:ext xmlns:c16="http://schemas.microsoft.com/office/drawing/2014/chart" uri="{C3380CC4-5D6E-409C-BE32-E72D297353CC}">
              <c16:uniqueId val="{00000001-627F-425D-8868-BC2CFBC63E14}"/>
            </c:ext>
          </c:extLst>
        </c:ser>
        <c:ser>
          <c:idx val="2"/>
          <c:order val="2"/>
          <c:tx>
            <c:strRef>
              <c:f>'4_Policies_&amp;_Financing'!$D$478</c:f>
              <c:strCache>
                <c:ptCount val="1"/>
                <c:pt idx="0">
                  <c:v>   warming / heat waves</c:v>
                </c:pt>
              </c:strCache>
            </c:strRef>
          </c:tx>
          <c:spPr>
            <a:solidFill>
              <a:schemeClr val="accent4"/>
            </a:solidFill>
            <a:ln>
              <a:noFill/>
            </a:ln>
            <a:effectLst/>
          </c:spPr>
          <c:invertIfNegative val="0"/>
          <c:cat>
            <c:strRef>
              <c:f>'4_Policies_&amp;_Financing'!$H$474:$L$474</c:f>
              <c:strCache>
                <c:ptCount val="5"/>
                <c:pt idx="0">
                  <c:v>Current</c:v>
                </c:pt>
                <c:pt idx="1">
                  <c:v>Current - Target</c:v>
                </c:pt>
                <c:pt idx="2">
                  <c:v>2025</c:v>
                </c:pt>
                <c:pt idx="3">
                  <c:v>2035</c:v>
                </c:pt>
                <c:pt idx="4">
                  <c:v>2050</c:v>
                </c:pt>
              </c:strCache>
            </c:strRef>
          </c:cat>
          <c:val>
            <c:numRef>
              <c:f>'4_Policies_&amp;_Financing'!$H$478:$L$478</c:f>
              <c:numCache>
                <c:formatCode>General</c:formatCode>
                <c:ptCount val="5"/>
                <c:pt idx="0">
                  <c:v>10</c:v>
                </c:pt>
                <c:pt idx="1">
                  <c:v>10</c:v>
                </c:pt>
                <c:pt idx="2">
                  <c:v>20</c:v>
                </c:pt>
                <c:pt idx="3">
                  <c:v>40</c:v>
                </c:pt>
                <c:pt idx="4">
                  <c:v>20</c:v>
                </c:pt>
              </c:numCache>
            </c:numRef>
          </c:val>
          <c:extLst>
            <c:ext xmlns:c16="http://schemas.microsoft.com/office/drawing/2014/chart" uri="{C3380CC4-5D6E-409C-BE32-E72D297353CC}">
              <c16:uniqueId val="{00000002-627F-425D-8868-BC2CFBC63E14}"/>
            </c:ext>
          </c:extLst>
        </c:ser>
        <c:ser>
          <c:idx val="3"/>
          <c:order val="3"/>
          <c:tx>
            <c:strRef>
              <c:f>'4_Policies_&amp;_Financing'!$D$479</c:f>
              <c:strCache>
                <c:ptCount val="1"/>
                <c:pt idx="0">
                  <c:v>   wind speed / storminess</c:v>
                </c:pt>
              </c:strCache>
            </c:strRef>
          </c:tx>
          <c:spPr>
            <a:solidFill>
              <a:schemeClr val="accent6">
                <a:lumMod val="60000"/>
              </a:schemeClr>
            </a:solidFill>
            <a:ln>
              <a:noFill/>
            </a:ln>
            <a:effectLst/>
          </c:spPr>
          <c:invertIfNegative val="0"/>
          <c:cat>
            <c:strRef>
              <c:f>'4_Policies_&amp;_Financing'!$H$474:$L$474</c:f>
              <c:strCache>
                <c:ptCount val="5"/>
                <c:pt idx="0">
                  <c:v>Current</c:v>
                </c:pt>
                <c:pt idx="1">
                  <c:v>Current - Target</c:v>
                </c:pt>
                <c:pt idx="2">
                  <c:v>2025</c:v>
                </c:pt>
                <c:pt idx="3">
                  <c:v>2035</c:v>
                </c:pt>
                <c:pt idx="4">
                  <c:v>2050</c:v>
                </c:pt>
              </c:strCache>
            </c:strRef>
          </c:cat>
          <c:val>
            <c:numRef>
              <c:f>'4_Policies_&amp;_Financing'!$H$479:$L$479</c:f>
              <c:numCache>
                <c:formatCode>General</c:formatCode>
                <c:ptCount val="5"/>
                <c:pt idx="0">
                  <c:v>15</c:v>
                </c:pt>
                <c:pt idx="1">
                  <c:v>15</c:v>
                </c:pt>
                <c:pt idx="2">
                  <c:v>30</c:v>
                </c:pt>
                <c:pt idx="3">
                  <c:v>40</c:v>
                </c:pt>
                <c:pt idx="4">
                  <c:v>35</c:v>
                </c:pt>
              </c:numCache>
            </c:numRef>
          </c:val>
          <c:extLst>
            <c:ext xmlns:c16="http://schemas.microsoft.com/office/drawing/2014/chart" uri="{C3380CC4-5D6E-409C-BE32-E72D297353CC}">
              <c16:uniqueId val="{00000003-627F-425D-8868-BC2CFBC63E14}"/>
            </c:ext>
          </c:extLst>
        </c:ser>
        <c:ser>
          <c:idx val="4"/>
          <c:order val="4"/>
          <c:tx>
            <c:strRef>
              <c:f>'4_Policies_&amp;_Financing'!$D$480</c:f>
              <c:strCache>
                <c:ptCount val="1"/>
                <c:pt idx="0">
                  <c:v>   sea level rise</c:v>
                </c:pt>
              </c:strCache>
            </c:strRef>
          </c:tx>
          <c:spPr>
            <a:solidFill>
              <a:schemeClr val="accent5">
                <a:lumMod val="60000"/>
              </a:schemeClr>
            </a:solidFill>
            <a:ln>
              <a:noFill/>
            </a:ln>
            <a:effectLst/>
          </c:spPr>
          <c:invertIfNegative val="0"/>
          <c:cat>
            <c:strRef>
              <c:f>'4_Policies_&amp;_Financing'!$H$474:$L$474</c:f>
              <c:strCache>
                <c:ptCount val="5"/>
                <c:pt idx="0">
                  <c:v>Current</c:v>
                </c:pt>
                <c:pt idx="1">
                  <c:v>Current - Target</c:v>
                </c:pt>
                <c:pt idx="2">
                  <c:v>2025</c:v>
                </c:pt>
                <c:pt idx="3">
                  <c:v>2035</c:v>
                </c:pt>
                <c:pt idx="4">
                  <c:v>2050</c:v>
                </c:pt>
              </c:strCache>
            </c:strRef>
          </c:cat>
          <c:val>
            <c:numRef>
              <c:f>'4_Policies_&amp;_Financing'!$H$480:$L$480</c:f>
              <c:numCache>
                <c:formatCode>General</c:formatCode>
                <c:ptCount val="5"/>
                <c:pt idx="0">
                  <c:v>35</c:v>
                </c:pt>
                <c:pt idx="1">
                  <c:v>35</c:v>
                </c:pt>
                <c:pt idx="2">
                  <c:v>50</c:v>
                </c:pt>
                <c:pt idx="3">
                  <c:v>60</c:v>
                </c:pt>
                <c:pt idx="4">
                  <c:v>70</c:v>
                </c:pt>
              </c:numCache>
            </c:numRef>
          </c:val>
          <c:extLst>
            <c:ext xmlns:c16="http://schemas.microsoft.com/office/drawing/2014/chart" uri="{C3380CC4-5D6E-409C-BE32-E72D297353CC}">
              <c16:uniqueId val="{00000004-627F-425D-8868-BC2CFBC63E14}"/>
            </c:ext>
          </c:extLst>
        </c:ser>
        <c:ser>
          <c:idx val="5"/>
          <c:order val="5"/>
          <c:tx>
            <c:strRef>
              <c:f>'4_Policies_&amp;_Financing'!$D$481</c:f>
              <c:strCache>
                <c:ptCount val="1"/>
                <c:pt idx="0">
                  <c:v>   [other disaster 1]</c:v>
                </c:pt>
              </c:strCache>
            </c:strRef>
          </c:tx>
          <c:spPr>
            <a:solidFill>
              <a:schemeClr val="accent4">
                <a:lumMod val="60000"/>
              </a:schemeClr>
            </a:solidFill>
            <a:ln>
              <a:noFill/>
            </a:ln>
            <a:effectLst/>
          </c:spPr>
          <c:invertIfNegative val="0"/>
          <c:cat>
            <c:strRef>
              <c:f>'4_Policies_&amp;_Financing'!$H$474:$L$474</c:f>
              <c:strCache>
                <c:ptCount val="5"/>
                <c:pt idx="0">
                  <c:v>Current</c:v>
                </c:pt>
                <c:pt idx="1">
                  <c:v>Current - Target</c:v>
                </c:pt>
                <c:pt idx="2">
                  <c:v>2025</c:v>
                </c:pt>
                <c:pt idx="3">
                  <c:v>2035</c:v>
                </c:pt>
                <c:pt idx="4">
                  <c:v>2050</c:v>
                </c:pt>
              </c:strCache>
            </c:strRef>
          </c:cat>
          <c:val>
            <c:numRef>
              <c:f>'4_Policies_&amp;_Financing'!$H$481:$L$481</c:f>
              <c:numCache>
                <c:formatCode>General</c:formatCode>
                <c:ptCount val="5"/>
                <c:pt idx="0">
                  <c:v>50</c:v>
                </c:pt>
                <c:pt idx="1">
                  <c:v>30</c:v>
                </c:pt>
                <c:pt idx="2">
                  <c:v>40</c:v>
                </c:pt>
                <c:pt idx="3">
                  <c:v>45</c:v>
                </c:pt>
                <c:pt idx="4">
                  <c:v>50</c:v>
                </c:pt>
              </c:numCache>
            </c:numRef>
          </c:val>
          <c:extLst>
            <c:ext xmlns:c16="http://schemas.microsoft.com/office/drawing/2014/chart" uri="{C3380CC4-5D6E-409C-BE32-E72D297353CC}">
              <c16:uniqueId val="{00000005-627F-425D-8868-BC2CFBC63E14}"/>
            </c:ext>
          </c:extLst>
        </c:ser>
        <c:ser>
          <c:idx val="6"/>
          <c:order val="6"/>
          <c:tx>
            <c:strRef>
              <c:f>'4_Policies_&amp;_Financing'!$D$482</c:f>
              <c:strCache>
                <c:ptCount val="1"/>
                <c:pt idx="0">
                  <c:v>   [other disaster 2]</c:v>
                </c:pt>
              </c:strCache>
            </c:strRef>
          </c:tx>
          <c:spPr>
            <a:solidFill>
              <a:schemeClr val="accent6">
                <a:lumMod val="80000"/>
                <a:lumOff val="20000"/>
              </a:schemeClr>
            </a:solidFill>
            <a:ln>
              <a:noFill/>
            </a:ln>
            <a:effectLst/>
          </c:spPr>
          <c:invertIfNegative val="0"/>
          <c:cat>
            <c:strRef>
              <c:f>'4_Policies_&amp;_Financing'!$H$474:$L$474</c:f>
              <c:strCache>
                <c:ptCount val="5"/>
                <c:pt idx="0">
                  <c:v>Current</c:v>
                </c:pt>
                <c:pt idx="1">
                  <c:v>Current - Target</c:v>
                </c:pt>
                <c:pt idx="2">
                  <c:v>2025</c:v>
                </c:pt>
                <c:pt idx="3">
                  <c:v>2035</c:v>
                </c:pt>
                <c:pt idx="4">
                  <c:v>2050</c:v>
                </c:pt>
              </c:strCache>
            </c:strRef>
          </c:cat>
          <c:val>
            <c:numRef>
              <c:f>'4_Policies_&amp;_Financing'!$H$482:$L$482</c:f>
              <c:numCache>
                <c:formatCode>General</c:formatCode>
                <c:ptCount val="5"/>
                <c:pt idx="0">
                  <c:v>50</c:v>
                </c:pt>
                <c:pt idx="1">
                  <c:v>15</c:v>
                </c:pt>
                <c:pt idx="2">
                  <c:v>15</c:v>
                </c:pt>
                <c:pt idx="3">
                  <c:v>20</c:v>
                </c:pt>
                <c:pt idx="4">
                  <c:v>25</c:v>
                </c:pt>
              </c:numCache>
            </c:numRef>
          </c:val>
          <c:extLst>
            <c:ext xmlns:c16="http://schemas.microsoft.com/office/drawing/2014/chart" uri="{C3380CC4-5D6E-409C-BE32-E72D297353CC}">
              <c16:uniqueId val="{00000006-627F-425D-8868-BC2CFBC63E14}"/>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 currency]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legend>
      <c:legendPos val="b"/>
      <c:layout>
        <c:manualLayout>
          <c:xMode val="edge"/>
          <c:yMode val="edge"/>
          <c:x val="0.11446410097552195"/>
          <c:y val="0.75445944593130865"/>
          <c:w val="0.77697808590851414"/>
          <c:h val="0.1919081166968810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'4_Policies_&amp;_Financing'!$E$487</c:f>
          <c:strCache>
            <c:ptCount val="1"/>
            <c:pt idx="0">
              <c:v>Current and projected government spending for climate-harmful activities</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847978508546989"/>
          <c:y val="0.22088403187355557"/>
          <c:w val="0.8673642874610763"/>
          <c:h val="0.4316458222458755"/>
        </c:manualLayout>
      </c:layout>
      <c:barChart>
        <c:barDir val="col"/>
        <c:grouping val="stacked"/>
        <c:varyColors val="0"/>
        <c:ser>
          <c:idx val="0"/>
          <c:order val="0"/>
          <c:tx>
            <c:strRef>
              <c:f>'4_Policies_&amp;_Financing'!$D$493</c:f>
              <c:strCache>
                <c:ptCount val="1"/>
                <c:pt idx="0">
                  <c:v>   energy production</c:v>
                </c:pt>
              </c:strCache>
            </c:strRef>
          </c:tx>
          <c:spPr>
            <a:solidFill>
              <a:schemeClr val="accent6"/>
            </a:solidFill>
            <a:ln>
              <a:noFill/>
            </a:ln>
            <a:effectLst/>
          </c:spPr>
          <c:invertIfNegative val="0"/>
          <c:cat>
            <c:strRef>
              <c:f>'4_Policies_&amp;_Financing'!$H$491:$L$491</c:f>
              <c:strCache>
                <c:ptCount val="5"/>
                <c:pt idx="0">
                  <c:v>Current</c:v>
                </c:pt>
                <c:pt idx="1">
                  <c:v>Current - Target</c:v>
                </c:pt>
                <c:pt idx="2">
                  <c:v>2025</c:v>
                </c:pt>
                <c:pt idx="3">
                  <c:v>2035</c:v>
                </c:pt>
                <c:pt idx="4">
                  <c:v>2050</c:v>
                </c:pt>
              </c:strCache>
            </c:strRef>
          </c:cat>
          <c:val>
            <c:numRef>
              <c:f>'4_Policies_&amp;_Financing'!$H$493:$L$493</c:f>
              <c:numCache>
                <c:formatCode>General</c:formatCode>
                <c:ptCount val="5"/>
                <c:pt idx="0">
                  <c:v>15</c:v>
                </c:pt>
                <c:pt idx="1">
                  <c:v>15</c:v>
                </c:pt>
                <c:pt idx="2">
                  <c:v>10</c:v>
                </c:pt>
                <c:pt idx="3">
                  <c:v>0</c:v>
                </c:pt>
                <c:pt idx="4">
                  <c:v>0</c:v>
                </c:pt>
              </c:numCache>
            </c:numRef>
          </c:val>
          <c:extLst>
            <c:ext xmlns:c16="http://schemas.microsoft.com/office/drawing/2014/chart" uri="{C3380CC4-5D6E-409C-BE32-E72D297353CC}">
              <c16:uniqueId val="{0000000B-3A93-4817-BCF6-68EC95E84B4F}"/>
            </c:ext>
          </c:extLst>
        </c:ser>
        <c:ser>
          <c:idx val="1"/>
          <c:order val="1"/>
          <c:tx>
            <c:strRef>
              <c:f>'4_Policies_&amp;_Financing'!$D$494</c:f>
              <c:strCache>
                <c:ptCount val="1"/>
                <c:pt idx="0">
                  <c:v>   buildings</c:v>
                </c:pt>
              </c:strCache>
            </c:strRef>
          </c:tx>
          <c:spPr>
            <a:solidFill>
              <a:schemeClr val="accent5"/>
            </a:solidFill>
            <a:ln>
              <a:noFill/>
            </a:ln>
            <a:effectLst/>
          </c:spPr>
          <c:invertIfNegative val="0"/>
          <c:cat>
            <c:strRef>
              <c:f>'4_Policies_&amp;_Financing'!$H$491:$L$491</c:f>
              <c:strCache>
                <c:ptCount val="5"/>
                <c:pt idx="0">
                  <c:v>Current</c:v>
                </c:pt>
                <c:pt idx="1">
                  <c:v>Current - Target</c:v>
                </c:pt>
                <c:pt idx="2">
                  <c:v>2025</c:v>
                </c:pt>
                <c:pt idx="3">
                  <c:v>2035</c:v>
                </c:pt>
                <c:pt idx="4">
                  <c:v>2050</c:v>
                </c:pt>
              </c:strCache>
            </c:strRef>
          </c:cat>
          <c:val>
            <c:numRef>
              <c:f>'4_Policies_&amp;_Financing'!$H$494:$L$494</c:f>
              <c:numCache>
                <c:formatCode>General</c:formatCode>
                <c:ptCount val="5"/>
                <c:pt idx="0">
                  <c:v>20</c:v>
                </c:pt>
                <c:pt idx="1">
                  <c:v>15</c:v>
                </c:pt>
                <c:pt idx="2">
                  <c:v>10</c:v>
                </c:pt>
                <c:pt idx="3">
                  <c:v>0</c:v>
                </c:pt>
                <c:pt idx="4">
                  <c:v>0</c:v>
                </c:pt>
              </c:numCache>
            </c:numRef>
          </c:val>
          <c:extLst>
            <c:ext xmlns:c16="http://schemas.microsoft.com/office/drawing/2014/chart" uri="{C3380CC4-5D6E-409C-BE32-E72D297353CC}">
              <c16:uniqueId val="{0000000C-3A93-4817-BCF6-68EC95E84B4F}"/>
            </c:ext>
          </c:extLst>
        </c:ser>
        <c:ser>
          <c:idx val="2"/>
          <c:order val="2"/>
          <c:tx>
            <c:strRef>
              <c:f>'4_Policies_&amp;_Financing'!$D$495</c:f>
              <c:strCache>
                <c:ptCount val="1"/>
                <c:pt idx="0">
                  <c:v>   transport</c:v>
                </c:pt>
              </c:strCache>
            </c:strRef>
          </c:tx>
          <c:spPr>
            <a:solidFill>
              <a:schemeClr val="accent4"/>
            </a:solidFill>
            <a:ln>
              <a:noFill/>
            </a:ln>
            <a:effectLst/>
          </c:spPr>
          <c:invertIfNegative val="0"/>
          <c:cat>
            <c:strRef>
              <c:f>'4_Policies_&amp;_Financing'!$H$491:$L$491</c:f>
              <c:strCache>
                <c:ptCount val="5"/>
                <c:pt idx="0">
                  <c:v>Current</c:v>
                </c:pt>
                <c:pt idx="1">
                  <c:v>Current - Target</c:v>
                </c:pt>
                <c:pt idx="2">
                  <c:v>2025</c:v>
                </c:pt>
                <c:pt idx="3">
                  <c:v>2035</c:v>
                </c:pt>
                <c:pt idx="4">
                  <c:v>2050</c:v>
                </c:pt>
              </c:strCache>
            </c:strRef>
          </c:cat>
          <c:val>
            <c:numRef>
              <c:f>'4_Policies_&amp;_Financing'!$H$495:$L$495</c:f>
              <c:numCache>
                <c:formatCode>General</c:formatCode>
                <c:ptCount val="5"/>
                <c:pt idx="0">
                  <c:v>25</c:v>
                </c:pt>
                <c:pt idx="1">
                  <c:v>15</c:v>
                </c:pt>
                <c:pt idx="2">
                  <c:v>10</c:v>
                </c:pt>
                <c:pt idx="3">
                  <c:v>0</c:v>
                </c:pt>
                <c:pt idx="4">
                  <c:v>0</c:v>
                </c:pt>
              </c:numCache>
            </c:numRef>
          </c:val>
          <c:extLst>
            <c:ext xmlns:c16="http://schemas.microsoft.com/office/drawing/2014/chart" uri="{C3380CC4-5D6E-409C-BE32-E72D297353CC}">
              <c16:uniqueId val="{0000000D-3A93-4817-BCF6-68EC95E84B4F}"/>
            </c:ext>
          </c:extLst>
        </c:ser>
        <c:ser>
          <c:idx val="3"/>
          <c:order val="3"/>
          <c:tx>
            <c:strRef>
              <c:f>'4_Policies_&amp;_Financing'!$D$496</c:f>
              <c:strCache>
                <c:ptCount val="1"/>
                <c:pt idx="0">
                  <c:v>   industry</c:v>
                </c:pt>
              </c:strCache>
            </c:strRef>
          </c:tx>
          <c:spPr>
            <a:solidFill>
              <a:schemeClr val="accent6">
                <a:lumMod val="60000"/>
              </a:schemeClr>
            </a:solidFill>
            <a:ln>
              <a:noFill/>
            </a:ln>
            <a:effectLst/>
          </c:spPr>
          <c:invertIfNegative val="0"/>
          <c:cat>
            <c:strRef>
              <c:f>'4_Policies_&amp;_Financing'!$H$491:$L$491</c:f>
              <c:strCache>
                <c:ptCount val="5"/>
                <c:pt idx="0">
                  <c:v>Current</c:v>
                </c:pt>
                <c:pt idx="1">
                  <c:v>Current - Target</c:v>
                </c:pt>
                <c:pt idx="2">
                  <c:v>2025</c:v>
                </c:pt>
                <c:pt idx="3">
                  <c:v>2035</c:v>
                </c:pt>
                <c:pt idx="4">
                  <c:v>2050</c:v>
                </c:pt>
              </c:strCache>
            </c:strRef>
          </c:cat>
          <c:val>
            <c:numRef>
              <c:f>'4_Policies_&amp;_Financing'!$H$496:$L$496</c:f>
              <c:numCache>
                <c:formatCode>General</c:formatCode>
                <c:ptCount val="5"/>
                <c:pt idx="0">
                  <c:v>30</c:v>
                </c:pt>
                <c:pt idx="1">
                  <c:v>15</c:v>
                </c:pt>
                <c:pt idx="2">
                  <c:v>10</c:v>
                </c:pt>
                <c:pt idx="3">
                  <c:v>0</c:v>
                </c:pt>
                <c:pt idx="4">
                  <c:v>0</c:v>
                </c:pt>
              </c:numCache>
            </c:numRef>
          </c:val>
          <c:extLst>
            <c:ext xmlns:c16="http://schemas.microsoft.com/office/drawing/2014/chart" uri="{C3380CC4-5D6E-409C-BE32-E72D297353CC}">
              <c16:uniqueId val="{0000000E-3A93-4817-BCF6-68EC95E84B4F}"/>
            </c:ext>
          </c:extLst>
        </c:ser>
        <c:ser>
          <c:idx val="4"/>
          <c:order val="4"/>
          <c:tx>
            <c:strRef>
              <c:f>'4_Policies_&amp;_Financing'!$D$497</c:f>
              <c:strCache>
                <c:ptCount val="1"/>
                <c:pt idx="0">
                  <c:v>   AFOLU</c:v>
                </c:pt>
              </c:strCache>
            </c:strRef>
          </c:tx>
          <c:spPr>
            <a:solidFill>
              <a:schemeClr val="accent5">
                <a:lumMod val="60000"/>
              </a:schemeClr>
            </a:solidFill>
            <a:ln>
              <a:noFill/>
            </a:ln>
            <a:effectLst/>
          </c:spPr>
          <c:invertIfNegative val="0"/>
          <c:cat>
            <c:strRef>
              <c:f>'4_Policies_&amp;_Financing'!$H$491:$L$491</c:f>
              <c:strCache>
                <c:ptCount val="5"/>
                <c:pt idx="0">
                  <c:v>Current</c:v>
                </c:pt>
                <c:pt idx="1">
                  <c:v>Current - Target</c:v>
                </c:pt>
                <c:pt idx="2">
                  <c:v>2025</c:v>
                </c:pt>
                <c:pt idx="3">
                  <c:v>2035</c:v>
                </c:pt>
                <c:pt idx="4">
                  <c:v>2050</c:v>
                </c:pt>
              </c:strCache>
            </c:strRef>
          </c:cat>
          <c:val>
            <c:numRef>
              <c:f>'4_Policies_&amp;_Financing'!$H$497:$L$497</c:f>
              <c:numCache>
                <c:formatCode>General</c:formatCode>
                <c:ptCount val="5"/>
                <c:pt idx="0">
                  <c:v>40</c:v>
                </c:pt>
                <c:pt idx="1">
                  <c:v>15</c:v>
                </c:pt>
                <c:pt idx="2">
                  <c:v>10</c:v>
                </c:pt>
                <c:pt idx="3">
                  <c:v>0</c:v>
                </c:pt>
                <c:pt idx="4">
                  <c:v>0</c:v>
                </c:pt>
              </c:numCache>
            </c:numRef>
          </c:val>
          <c:extLst>
            <c:ext xmlns:c16="http://schemas.microsoft.com/office/drawing/2014/chart" uri="{C3380CC4-5D6E-409C-BE32-E72D297353CC}">
              <c16:uniqueId val="{0000000F-3A93-4817-BCF6-68EC95E84B4F}"/>
            </c:ext>
          </c:extLst>
        </c:ser>
        <c:ser>
          <c:idx val="5"/>
          <c:order val="5"/>
          <c:tx>
            <c:strRef>
              <c:f>'4_Policies_&amp;_Financing'!$D$498</c:f>
              <c:strCache>
                <c:ptCount val="1"/>
                <c:pt idx="0">
                  <c:v>   [other]</c:v>
                </c:pt>
              </c:strCache>
            </c:strRef>
          </c:tx>
          <c:spPr>
            <a:solidFill>
              <a:schemeClr val="accent4">
                <a:lumMod val="60000"/>
              </a:schemeClr>
            </a:solidFill>
            <a:ln>
              <a:noFill/>
            </a:ln>
            <a:effectLst/>
          </c:spPr>
          <c:invertIfNegative val="0"/>
          <c:cat>
            <c:strRef>
              <c:f>'4_Policies_&amp;_Financing'!$H$491:$L$491</c:f>
              <c:strCache>
                <c:ptCount val="5"/>
                <c:pt idx="0">
                  <c:v>Current</c:v>
                </c:pt>
                <c:pt idx="1">
                  <c:v>Current - Target</c:v>
                </c:pt>
                <c:pt idx="2">
                  <c:v>2025</c:v>
                </c:pt>
                <c:pt idx="3">
                  <c:v>2035</c:v>
                </c:pt>
                <c:pt idx="4">
                  <c:v>2050</c:v>
                </c:pt>
              </c:strCache>
            </c:strRef>
          </c:cat>
          <c:val>
            <c:numRef>
              <c:f>'4_Policies_&amp;_Financing'!$H$498:$L$498</c:f>
              <c:numCache>
                <c:formatCode>General</c:formatCode>
                <c:ptCount val="5"/>
                <c:pt idx="0">
                  <c:v>50</c:v>
                </c:pt>
                <c:pt idx="1">
                  <c:v>15</c:v>
                </c:pt>
                <c:pt idx="2">
                  <c:v>10</c:v>
                </c:pt>
                <c:pt idx="3">
                  <c:v>0</c:v>
                </c:pt>
                <c:pt idx="4">
                  <c:v>0</c:v>
                </c:pt>
              </c:numCache>
            </c:numRef>
          </c:val>
          <c:extLst>
            <c:ext xmlns:c16="http://schemas.microsoft.com/office/drawing/2014/chart" uri="{C3380CC4-5D6E-409C-BE32-E72D297353CC}">
              <c16:uniqueId val="{00000010-3A93-4817-BCF6-68EC95E84B4F}"/>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a:t>
                </a:r>
                <a:r>
                  <a:rPr lang="fr-FR" baseline="0"/>
                  <a:t> currency]</a:t>
                </a:r>
                <a:endParaRPr lang="fr-F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legend>
      <c:legendPos val="b"/>
      <c:layout>
        <c:manualLayout>
          <c:xMode val="edge"/>
          <c:yMode val="edge"/>
          <c:x val="0.11446410097552195"/>
          <c:y val="0.82820054252319941"/>
          <c:w val="0.71284494652374075"/>
          <c:h val="0.16225176009010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'4_Policies_&amp;_Financing'!$E$503</c:f>
          <c:strCache>
            <c:ptCount val="1"/>
            <c:pt idx="0">
              <c:v>Current and projected sources of funding to support LTS implementation</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108414717804927"/>
          <c:y val="0.18037693423199563"/>
          <c:w val="0.86500261634099829"/>
          <c:h val="0.43201285932628508"/>
        </c:manualLayout>
      </c:layout>
      <c:barChart>
        <c:barDir val="col"/>
        <c:grouping val="stacked"/>
        <c:varyColors val="0"/>
        <c:ser>
          <c:idx val="4"/>
          <c:order val="0"/>
          <c:tx>
            <c:strRef>
              <c:f>'4_Policies_&amp;_Financing'!$D$511</c:f>
              <c:strCache>
                <c:ptCount val="1"/>
                <c:pt idx="0">
                  <c:v>International public finance mobilized for climate-related projects / activities</c:v>
                </c:pt>
              </c:strCache>
            </c:strRef>
          </c:tx>
          <c:spPr>
            <a:solidFill>
              <a:schemeClr val="accent3">
                <a:lumMod val="60000"/>
              </a:schemeClr>
            </a:solidFill>
            <a:ln>
              <a:noFill/>
            </a:ln>
            <a:effectLst/>
          </c:spPr>
          <c:invertIfNegative val="0"/>
          <c:cat>
            <c:strRef>
              <c:f>'4_Policies_&amp;_Financing'!$H$505:$L$505</c:f>
              <c:strCache>
                <c:ptCount val="5"/>
                <c:pt idx="0">
                  <c:v>Current</c:v>
                </c:pt>
                <c:pt idx="1">
                  <c:v>Current - Target</c:v>
                </c:pt>
                <c:pt idx="2">
                  <c:v>2025</c:v>
                </c:pt>
                <c:pt idx="3">
                  <c:v>2035</c:v>
                </c:pt>
                <c:pt idx="4">
                  <c:v>2050</c:v>
                </c:pt>
              </c:strCache>
            </c:strRef>
          </c:cat>
          <c:val>
            <c:numRef>
              <c:f>'4_Policies_&amp;_Financing'!$H$511:$L$511</c:f>
              <c:numCache>
                <c:formatCode>General</c:formatCode>
                <c:ptCount val="5"/>
                <c:pt idx="0">
                  <c:v>10</c:v>
                </c:pt>
                <c:pt idx="1">
                  <c:v>15</c:v>
                </c:pt>
                <c:pt idx="2">
                  <c:v>15</c:v>
                </c:pt>
                <c:pt idx="3">
                  <c:v>15</c:v>
                </c:pt>
                <c:pt idx="4">
                  <c:v>15</c:v>
                </c:pt>
              </c:numCache>
            </c:numRef>
          </c:val>
          <c:extLst>
            <c:ext xmlns:c16="http://schemas.microsoft.com/office/drawing/2014/chart" uri="{C3380CC4-5D6E-409C-BE32-E72D297353CC}">
              <c16:uniqueId val="{00000003-FDCB-447B-99EF-C867F3E80F7B}"/>
            </c:ext>
          </c:extLst>
        </c:ser>
        <c:ser>
          <c:idx val="1"/>
          <c:order val="1"/>
          <c:tx>
            <c:strRef>
              <c:f>'4_Policies_&amp;_Financing'!$D$510</c:f>
              <c:strCache>
                <c:ptCount val="1"/>
                <c:pt idx="0">
                  <c:v>Climate-related debt instruments</c:v>
                </c:pt>
              </c:strCache>
            </c:strRef>
          </c:tx>
          <c:spPr>
            <a:solidFill>
              <a:schemeClr val="accent3"/>
            </a:solidFill>
            <a:ln>
              <a:noFill/>
            </a:ln>
            <a:effectLst/>
          </c:spPr>
          <c:invertIfNegative val="0"/>
          <c:cat>
            <c:strRef>
              <c:f>'4_Policies_&amp;_Financing'!$H$505:$L$505</c:f>
              <c:strCache>
                <c:ptCount val="5"/>
                <c:pt idx="0">
                  <c:v>Current</c:v>
                </c:pt>
                <c:pt idx="1">
                  <c:v>Current - Target</c:v>
                </c:pt>
                <c:pt idx="2">
                  <c:v>2025</c:v>
                </c:pt>
                <c:pt idx="3">
                  <c:v>2035</c:v>
                </c:pt>
                <c:pt idx="4">
                  <c:v>2050</c:v>
                </c:pt>
              </c:strCache>
            </c:strRef>
          </c:cat>
          <c:val>
            <c:numRef>
              <c:f>'4_Policies_&amp;_Financing'!$H$510:$L$510</c:f>
              <c:numCache>
                <c:formatCode>General</c:formatCode>
                <c:ptCount val="5"/>
                <c:pt idx="0">
                  <c:v>15</c:v>
                </c:pt>
                <c:pt idx="1">
                  <c:v>20</c:v>
                </c:pt>
                <c:pt idx="2">
                  <c:v>25</c:v>
                </c:pt>
                <c:pt idx="3">
                  <c:v>30</c:v>
                </c:pt>
                <c:pt idx="4">
                  <c:v>35</c:v>
                </c:pt>
              </c:numCache>
            </c:numRef>
          </c:val>
          <c:extLst>
            <c:ext xmlns:c16="http://schemas.microsoft.com/office/drawing/2014/chart" uri="{C3380CC4-5D6E-409C-BE32-E72D297353CC}">
              <c16:uniqueId val="{00000002-FDCB-447B-99EF-C867F3E80F7B}"/>
            </c:ext>
          </c:extLst>
        </c:ser>
        <c:ser>
          <c:idx val="3"/>
          <c:order val="2"/>
          <c:tx>
            <c:strRef>
              <c:f>'4_Policies_&amp;_Financing'!$D$509</c:f>
              <c:strCache>
                <c:ptCount val="1"/>
                <c:pt idx="0">
                  <c:v>Revenue from other climate-related taxes</c:v>
                </c:pt>
              </c:strCache>
            </c:strRef>
          </c:tx>
          <c:spPr>
            <a:solidFill>
              <a:schemeClr val="accent1">
                <a:lumMod val="60000"/>
              </a:schemeClr>
            </a:solidFill>
            <a:ln>
              <a:noFill/>
            </a:ln>
            <a:effectLst/>
          </c:spPr>
          <c:invertIfNegative val="0"/>
          <c:cat>
            <c:strRef>
              <c:f>'4_Policies_&amp;_Financing'!$H$505:$L$505</c:f>
              <c:strCache>
                <c:ptCount val="5"/>
                <c:pt idx="0">
                  <c:v>Current</c:v>
                </c:pt>
                <c:pt idx="1">
                  <c:v>Current - Target</c:v>
                </c:pt>
                <c:pt idx="2">
                  <c:v>2025</c:v>
                </c:pt>
                <c:pt idx="3">
                  <c:v>2035</c:v>
                </c:pt>
                <c:pt idx="4">
                  <c:v>2050</c:v>
                </c:pt>
              </c:strCache>
            </c:strRef>
          </c:cat>
          <c:val>
            <c:numRef>
              <c:f>'4_Policies_&amp;_Financing'!$H$509:$L$509</c:f>
              <c:numCache>
                <c:formatCode>General</c:formatCode>
                <c:ptCount val="5"/>
                <c:pt idx="0">
                  <c:v>10</c:v>
                </c:pt>
                <c:pt idx="1">
                  <c:v>12</c:v>
                </c:pt>
                <c:pt idx="2">
                  <c:v>12</c:v>
                </c:pt>
                <c:pt idx="3">
                  <c:v>15</c:v>
                </c:pt>
                <c:pt idx="4">
                  <c:v>17</c:v>
                </c:pt>
              </c:numCache>
            </c:numRef>
          </c:val>
          <c:extLst>
            <c:ext xmlns:c16="http://schemas.microsoft.com/office/drawing/2014/chart" uri="{C3380CC4-5D6E-409C-BE32-E72D297353CC}">
              <c16:uniqueId val="{00000003-B2BE-4503-BC25-512842E0954F}"/>
            </c:ext>
          </c:extLst>
        </c:ser>
        <c:ser>
          <c:idx val="2"/>
          <c:order val="3"/>
          <c:tx>
            <c:strRef>
              <c:f>'4_Policies_&amp;_Financing'!$D$508</c:f>
              <c:strCache>
                <c:ptCount val="1"/>
                <c:pt idx="0">
                  <c:v>Revenue from emissions trading system</c:v>
                </c:pt>
              </c:strCache>
            </c:strRef>
          </c:tx>
          <c:spPr>
            <a:solidFill>
              <a:schemeClr val="accent5"/>
            </a:solidFill>
            <a:ln>
              <a:noFill/>
            </a:ln>
            <a:effectLst/>
          </c:spPr>
          <c:invertIfNegative val="0"/>
          <c:cat>
            <c:strRef>
              <c:f>'4_Policies_&amp;_Financing'!$H$505:$L$505</c:f>
              <c:strCache>
                <c:ptCount val="5"/>
                <c:pt idx="0">
                  <c:v>Current</c:v>
                </c:pt>
                <c:pt idx="1">
                  <c:v>Current - Target</c:v>
                </c:pt>
                <c:pt idx="2">
                  <c:v>2025</c:v>
                </c:pt>
                <c:pt idx="3">
                  <c:v>2035</c:v>
                </c:pt>
                <c:pt idx="4">
                  <c:v>2050</c:v>
                </c:pt>
              </c:strCache>
            </c:strRef>
          </c:cat>
          <c:val>
            <c:numRef>
              <c:f>'4_Policies_&amp;_Financing'!$H$508:$L$508</c:f>
              <c:numCache>
                <c:formatCode>General</c:formatCode>
                <c:ptCount val="5"/>
                <c:pt idx="0">
                  <c:v>5</c:v>
                </c:pt>
                <c:pt idx="1">
                  <c:v>7</c:v>
                </c:pt>
                <c:pt idx="2">
                  <c:v>10</c:v>
                </c:pt>
                <c:pt idx="3">
                  <c:v>12</c:v>
                </c:pt>
                <c:pt idx="4">
                  <c:v>15</c:v>
                </c:pt>
              </c:numCache>
            </c:numRef>
          </c:val>
          <c:extLst>
            <c:ext xmlns:c16="http://schemas.microsoft.com/office/drawing/2014/chart" uri="{C3380CC4-5D6E-409C-BE32-E72D297353CC}">
              <c16:uniqueId val="{00000002-B2BE-4503-BC25-512842E0954F}"/>
            </c:ext>
          </c:extLst>
        </c:ser>
        <c:ser>
          <c:idx val="0"/>
          <c:order val="4"/>
          <c:tx>
            <c:strRef>
              <c:f>'4_Policies_&amp;_Financing'!$D$507</c:f>
              <c:strCache>
                <c:ptCount val="1"/>
                <c:pt idx="0">
                  <c:v>Revenue from carbon tax</c:v>
                </c:pt>
              </c:strCache>
            </c:strRef>
          </c:tx>
          <c:spPr>
            <a:solidFill>
              <a:schemeClr val="accent1"/>
            </a:solidFill>
            <a:ln>
              <a:noFill/>
            </a:ln>
            <a:effectLst/>
          </c:spPr>
          <c:invertIfNegative val="0"/>
          <c:cat>
            <c:strRef>
              <c:f>'4_Policies_&amp;_Financing'!$H$505:$L$505</c:f>
              <c:strCache>
                <c:ptCount val="5"/>
                <c:pt idx="0">
                  <c:v>Current</c:v>
                </c:pt>
                <c:pt idx="1">
                  <c:v>Current - Target</c:v>
                </c:pt>
                <c:pt idx="2">
                  <c:v>2025</c:v>
                </c:pt>
                <c:pt idx="3">
                  <c:v>2035</c:v>
                </c:pt>
                <c:pt idx="4">
                  <c:v>2050</c:v>
                </c:pt>
              </c:strCache>
            </c:strRef>
          </c:cat>
          <c:val>
            <c:numRef>
              <c:f>'4_Policies_&amp;_Financing'!$H$507:$L$507</c:f>
              <c:numCache>
                <c:formatCode>General</c:formatCode>
                <c:ptCount val="5"/>
                <c:pt idx="0">
                  <c:v>10</c:v>
                </c:pt>
                <c:pt idx="1">
                  <c:v>15</c:v>
                </c:pt>
                <c:pt idx="2">
                  <c:v>20</c:v>
                </c:pt>
                <c:pt idx="3">
                  <c:v>25</c:v>
                </c:pt>
                <c:pt idx="4">
                  <c:v>30</c:v>
                </c:pt>
              </c:numCache>
            </c:numRef>
          </c:val>
          <c:extLst>
            <c:ext xmlns:c16="http://schemas.microsoft.com/office/drawing/2014/chart" uri="{C3380CC4-5D6E-409C-BE32-E72D297353CC}">
              <c16:uniqueId val="{00000000-B2BE-4503-BC25-512842E0954F}"/>
            </c:ext>
          </c:extLst>
        </c:ser>
        <c:ser>
          <c:idx val="5"/>
          <c:order val="5"/>
          <c:tx>
            <c:strRef>
              <c:f>'4_Policies_&amp;_Financing'!$D$513</c:f>
              <c:strCache>
                <c:ptCount val="1"/>
                <c:pt idx="0">
                  <c:v>Revenue foregone on fossil fuel subsidies</c:v>
                </c:pt>
              </c:strCache>
            </c:strRef>
          </c:tx>
          <c:spPr>
            <a:solidFill>
              <a:schemeClr val="accent5">
                <a:lumMod val="60000"/>
              </a:schemeClr>
            </a:solidFill>
            <a:ln>
              <a:noFill/>
            </a:ln>
            <a:effectLst/>
          </c:spPr>
          <c:invertIfNegative val="0"/>
          <c:cat>
            <c:strRef>
              <c:f>'4_Policies_&amp;_Financing'!$H$505:$L$505</c:f>
              <c:strCache>
                <c:ptCount val="5"/>
                <c:pt idx="0">
                  <c:v>Current</c:v>
                </c:pt>
                <c:pt idx="1">
                  <c:v>Current - Target</c:v>
                </c:pt>
                <c:pt idx="2">
                  <c:v>2025</c:v>
                </c:pt>
                <c:pt idx="3">
                  <c:v>2035</c:v>
                </c:pt>
                <c:pt idx="4">
                  <c:v>2050</c:v>
                </c:pt>
              </c:strCache>
            </c:strRef>
          </c:cat>
          <c:val>
            <c:numRef>
              <c:f>'4_Policies_&amp;_Financing'!$H$513:$L$513</c:f>
              <c:numCache>
                <c:formatCode>General</c:formatCode>
                <c:ptCount val="5"/>
                <c:pt idx="0">
                  <c:v>-45</c:v>
                </c:pt>
                <c:pt idx="1">
                  <c:v>-40</c:v>
                </c:pt>
                <c:pt idx="2">
                  <c:v>-40</c:v>
                </c:pt>
                <c:pt idx="3">
                  <c:v>-20</c:v>
                </c:pt>
                <c:pt idx="4">
                  <c:v>-10</c:v>
                </c:pt>
              </c:numCache>
            </c:numRef>
          </c:val>
          <c:extLst>
            <c:ext xmlns:c16="http://schemas.microsoft.com/office/drawing/2014/chart" uri="{C3380CC4-5D6E-409C-BE32-E72D297353CC}">
              <c16:uniqueId val="{00000008-FDCB-447B-99EF-C867F3E80F7B}"/>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max val="1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 currency]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majorUnit val="50"/>
        <c:minorUnit val="50"/>
      </c:valAx>
      <c:spPr>
        <a:noFill/>
        <a:ln>
          <a:noFill/>
        </a:ln>
        <a:effectLst/>
      </c:spPr>
    </c:plotArea>
    <c:legend>
      <c:legendPos val="b"/>
      <c:layout>
        <c:manualLayout>
          <c:xMode val="edge"/>
          <c:yMode val="edge"/>
          <c:x val="5.0834172880518287E-2"/>
          <c:y val="0.72669967153209558"/>
          <c:w val="0.91577377406931459"/>
          <c:h val="0.2733003284679044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no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'5_Macro_implications'!$E$403</c:f>
          <c:strCache>
            <c:ptCount val="1"/>
            <c:pt idx="0">
              <c:v>Energy-related price levels</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504055716430589"/>
          <c:y val="0.18037693423199563"/>
          <c:w val="0.87080360053394124"/>
          <c:h val="0.44202566094024953"/>
        </c:manualLayout>
      </c:layout>
      <c:barChart>
        <c:barDir val="col"/>
        <c:grouping val="stacked"/>
        <c:varyColors val="0"/>
        <c:ser>
          <c:idx val="0"/>
          <c:order val="0"/>
          <c:tx>
            <c:strRef>
              <c:f>'5_Macro_implications'!$D$406</c:f>
              <c:strCache>
                <c:ptCount val="1"/>
                <c:pt idx="0">
                  <c:v>Energy-related price levels - BAU</c:v>
                </c:pt>
              </c:strCache>
            </c:strRef>
          </c:tx>
          <c:spPr>
            <a:solidFill>
              <a:srgbClr val="CC9A00"/>
            </a:solidFill>
            <a:ln>
              <a:noFill/>
            </a:ln>
            <a:effectLst/>
          </c:spPr>
          <c:invertIfNegative val="0"/>
          <c:cat>
            <c:strRef>
              <c:f>'5_Macro_implications'!$H$405:$K$405</c:f>
              <c:strCache>
                <c:ptCount val="4"/>
                <c:pt idx="0">
                  <c:v>Current</c:v>
                </c:pt>
                <c:pt idx="1">
                  <c:v>2025</c:v>
                </c:pt>
                <c:pt idx="2">
                  <c:v>2035</c:v>
                </c:pt>
                <c:pt idx="3">
                  <c:v>2050</c:v>
                </c:pt>
              </c:strCache>
            </c:strRef>
          </c:cat>
          <c:val>
            <c:numRef>
              <c:f>'5_Macro_implications'!$H$406:$K$406</c:f>
              <c:numCache>
                <c:formatCode>0.0</c:formatCode>
                <c:ptCount val="4"/>
                <c:pt idx="0">
                  <c:v>1</c:v>
                </c:pt>
                <c:pt idx="1">
                  <c:v>1.2</c:v>
                </c:pt>
                <c:pt idx="2">
                  <c:v>2</c:v>
                </c:pt>
                <c:pt idx="3">
                  <c:v>3.5</c:v>
                </c:pt>
              </c:numCache>
            </c:numRef>
          </c:val>
          <c:extLst>
            <c:ext xmlns:c16="http://schemas.microsoft.com/office/drawing/2014/chart" uri="{C3380CC4-5D6E-409C-BE32-E72D297353CC}">
              <c16:uniqueId val="{00000000-5C35-4839-AB42-958B3AF1416A}"/>
            </c:ext>
          </c:extLst>
        </c:ser>
        <c:ser>
          <c:idx val="1"/>
          <c:order val="1"/>
          <c:tx>
            <c:strRef>
              <c:f>'5_Macro_implications'!$D$407</c:f>
              <c:strCache>
                <c:ptCount val="1"/>
                <c:pt idx="0">
                  <c:v>Energy-related price levels - LTS</c:v>
                </c:pt>
              </c:strCache>
            </c:strRef>
          </c:tx>
          <c:spPr>
            <a:solidFill>
              <a:schemeClr val="accent6"/>
            </a:solidFill>
            <a:ln>
              <a:noFill/>
            </a:ln>
            <a:effectLst/>
          </c:spPr>
          <c:invertIfNegative val="0"/>
          <c:cat>
            <c:strRef>
              <c:f>'5_Macro_implications'!$H$405:$K$405</c:f>
              <c:strCache>
                <c:ptCount val="4"/>
                <c:pt idx="0">
                  <c:v>Current</c:v>
                </c:pt>
                <c:pt idx="1">
                  <c:v>2025</c:v>
                </c:pt>
                <c:pt idx="2">
                  <c:v>2035</c:v>
                </c:pt>
                <c:pt idx="3">
                  <c:v>2050</c:v>
                </c:pt>
              </c:strCache>
            </c:strRef>
          </c:cat>
          <c:val>
            <c:numRef>
              <c:f>'5_Macro_implications'!$H$407:$K$407</c:f>
              <c:numCache>
                <c:formatCode>0.0</c:formatCode>
                <c:ptCount val="4"/>
                <c:pt idx="0">
                  <c:v>1</c:v>
                </c:pt>
                <c:pt idx="1">
                  <c:v>1.5</c:v>
                </c:pt>
                <c:pt idx="2">
                  <c:v>1.8</c:v>
                </c:pt>
                <c:pt idx="3">
                  <c:v>2.4</c:v>
                </c:pt>
              </c:numCache>
            </c:numRef>
          </c:val>
          <c:extLst>
            <c:ext xmlns:c16="http://schemas.microsoft.com/office/drawing/2014/chart" uri="{C3380CC4-5D6E-409C-BE32-E72D297353CC}">
              <c16:uniqueId val="{00000001-5C35-4839-AB42-958B3AF1416A}"/>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 currency]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w="25400">
          <a:noFill/>
        </a:ln>
        <a:effectLst/>
      </c:spPr>
    </c:plotArea>
    <c:legend>
      <c:legendPos val="b"/>
      <c:layout>
        <c:manualLayout>
          <c:xMode val="edge"/>
          <c:yMode val="edge"/>
          <c:x val="0.11446410097552195"/>
          <c:y val="0.75445944593130865"/>
          <c:w val="0.77129577800002724"/>
          <c:h val="9.154402860531980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'5_Macro_implications'!$E$394</c:f>
          <c:strCache>
            <c:ptCount val="1"/>
            <c:pt idx="0">
              <c:v>Real GDP</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504055716430589"/>
          <c:y val="0.18037693423199563"/>
          <c:w val="0.87080360053394124"/>
          <c:h val="0.44202566094024953"/>
        </c:manualLayout>
      </c:layout>
      <c:lineChart>
        <c:grouping val="standard"/>
        <c:varyColors val="0"/>
        <c:ser>
          <c:idx val="0"/>
          <c:order val="0"/>
          <c:tx>
            <c:strRef>
              <c:f>'5_Macro_implications'!$D$397</c:f>
              <c:strCache>
                <c:ptCount val="1"/>
                <c:pt idx="0">
                  <c:v>Real GDP - BAU</c:v>
                </c:pt>
              </c:strCache>
            </c:strRef>
          </c:tx>
          <c:spPr>
            <a:ln w="28575" cap="rnd">
              <a:solidFill>
                <a:srgbClr val="CC9A00"/>
              </a:solidFill>
              <a:round/>
            </a:ln>
            <a:effectLst/>
          </c:spPr>
          <c:marker>
            <c:symbol val="none"/>
          </c:marker>
          <c:cat>
            <c:strRef>
              <c:f>'5_Macro_implications'!$H$396:$K$396</c:f>
              <c:strCache>
                <c:ptCount val="4"/>
                <c:pt idx="0">
                  <c:v>Current</c:v>
                </c:pt>
                <c:pt idx="1">
                  <c:v>2025</c:v>
                </c:pt>
                <c:pt idx="2">
                  <c:v>2035</c:v>
                </c:pt>
                <c:pt idx="3">
                  <c:v>2050</c:v>
                </c:pt>
              </c:strCache>
            </c:strRef>
          </c:cat>
          <c:val>
            <c:numRef>
              <c:f>'5_Macro_implications'!$H$397:$K$397</c:f>
              <c:numCache>
                <c:formatCode>General</c:formatCode>
                <c:ptCount val="4"/>
                <c:pt idx="0">
                  <c:v>1.7</c:v>
                </c:pt>
                <c:pt idx="1">
                  <c:v>2.5</c:v>
                </c:pt>
                <c:pt idx="2">
                  <c:v>3.2</c:v>
                </c:pt>
                <c:pt idx="3">
                  <c:v>4.5999999999999996</c:v>
                </c:pt>
              </c:numCache>
            </c:numRef>
          </c:val>
          <c:smooth val="0"/>
          <c:extLst>
            <c:ext xmlns:c16="http://schemas.microsoft.com/office/drawing/2014/chart" uri="{C3380CC4-5D6E-409C-BE32-E72D297353CC}">
              <c16:uniqueId val="{00000007-3D46-4A7F-AA49-D53166341AEA}"/>
            </c:ext>
          </c:extLst>
        </c:ser>
        <c:ser>
          <c:idx val="1"/>
          <c:order val="1"/>
          <c:tx>
            <c:strRef>
              <c:f>'5_Macro_implications'!$D$398</c:f>
              <c:strCache>
                <c:ptCount val="1"/>
                <c:pt idx="0">
                  <c:v>Real GDP - LTS</c:v>
                </c:pt>
              </c:strCache>
            </c:strRef>
          </c:tx>
          <c:spPr>
            <a:ln w="28575" cap="rnd">
              <a:solidFill>
                <a:schemeClr val="accent6"/>
              </a:solidFill>
              <a:round/>
            </a:ln>
            <a:effectLst/>
          </c:spPr>
          <c:marker>
            <c:symbol val="none"/>
          </c:marker>
          <c:cat>
            <c:strRef>
              <c:f>'5_Macro_implications'!$H$396:$K$396</c:f>
              <c:strCache>
                <c:ptCount val="4"/>
                <c:pt idx="0">
                  <c:v>Current</c:v>
                </c:pt>
                <c:pt idx="1">
                  <c:v>2025</c:v>
                </c:pt>
                <c:pt idx="2">
                  <c:v>2035</c:v>
                </c:pt>
                <c:pt idx="3">
                  <c:v>2050</c:v>
                </c:pt>
              </c:strCache>
            </c:strRef>
          </c:cat>
          <c:val>
            <c:numRef>
              <c:f>'5_Macro_implications'!$H$398:$K$398</c:f>
              <c:numCache>
                <c:formatCode>General</c:formatCode>
                <c:ptCount val="4"/>
                <c:pt idx="0">
                  <c:v>1.7</c:v>
                </c:pt>
                <c:pt idx="1">
                  <c:v>2.7</c:v>
                </c:pt>
                <c:pt idx="2">
                  <c:v>3.5</c:v>
                </c:pt>
                <c:pt idx="3">
                  <c:v>5.0999999999999996</c:v>
                </c:pt>
              </c:numCache>
            </c:numRef>
          </c:val>
          <c:smooth val="0"/>
          <c:extLst>
            <c:ext xmlns:c16="http://schemas.microsoft.com/office/drawing/2014/chart" uri="{C3380CC4-5D6E-409C-BE32-E72D297353CC}">
              <c16:uniqueId val="{00000008-3D46-4A7F-AA49-D53166341AEA}"/>
            </c:ext>
          </c:extLst>
        </c:ser>
        <c:dLbls>
          <c:showLegendKey val="0"/>
          <c:showVal val="0"/>
          <c:showCatName val="0"/>
          <c:showSerName val="0"/>
          <c:showPercent val="0"/>
          <c:showBubbleSize val="0"/>
        </c:dLbls>
        <c:smooth val="0"/>
        <c:axId val="742258015"/>
        <c:axId val="742263007"/>
      </c:line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 currency]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legend>
      <c:legendPos val="b"/>
      <c:layout>
        <c:manualLayout>
          <c:xMode val="edge"/>
          <c:yMode val="edge"/>
          <c:x val="0.11446410097552195"/>
          <c:y val="0.75445944593130865"/>
          <c:w val="0.80101790380484317"/>
          <c:h val="9.154402860531980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'5_Macro_implications'!$E$412</c:f>
          <c:strCache>
            <c:ptCount val="1"/>
            <c:pt idx="0">
              <c:v>Unemployment rate</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504055716430589"/>
          <c:y val="0.18037693423199563"/>
          <c:w val="0.87080360053394124"/>
          <c:h val="0.59392004538031851"/>
        </c:manualLayout>
      </c:layout>
      <c:barChart>
        <c:barDir val="col"/>
        <c:grouping val="clustered"/>
        <c:varyColors val="0"/>
        <c:ser>
          <c:idx val="11"/>
          <c:order val="0"/>
          <c:tx>
            <c:strRef>
              <c:f>'5_Macro_implications'!$D$415</c:f>
              <c:strCache>
                <c:ptCount val="1"/>
                <c:pt idx="0">
                  <c:v>Unemployment rate - BAU</c:v>
                </c:pt>
              </c:strCache>
            </c:strRef>
          </c:tx>
          <c:spPr>
            <a:solidFill>
              <a:schemeClr val="accent4">
                <a:lumMod val="80000"/>
              </a:schemeClr>
            </a:solidFill>
            <a:ln>
              <a:noFill/>
            </a:ln>
            <a:effectLst/>
          </c:spPr>
          <c:invertIfNegative val="0"/>
          <c:cat>
            <c:strRef>
              <c:f>'5_Macro_implications'!$H$414:$K$414</c:f>
              <c:strCache>
                <c:ptCount val="4"/>
                <c:pt idx="0">
                  <c:v>Current</c:v>
                </c:pt>
                <c:pt idx="1">
                  <c:v>2025</c:v>
                </c:pt>
                <c:pt idx="2">
                  <c:v>2035</c:v>
                </c:pt>
                <c:pt idx="3">
                  <c:v>2050</c:v>
                </c:pt>
              </c:strCache>
            </c:strRef>
          </c:cat>
          <c:val>
            <c:numRef>
              <c:f>'5_Macro_implications'!$H$415:$K$415</c:f>
              <c:numCache>
                <c:formatCode>0%</c:formatCode>
                <c:ptCount val="4"/>
                <c:pt idx="0">
                  <c:v>0.25</c:v>
                </c:pt>
                <c:pt idx="1">
                  <c:v>0.25</c:v>
                </c:pt>
                <c:pt idx="2">
                  <c:v>0.3</c:v>
                </c:pt>
                <c:pt idx="3">
                  <c:v>0.35</c:v>
                </c:pt>
              </c:numCache>
            </c:numRef>
          </c:val>
          <c:extLst>
            <c:ext xmlns:c16="http://schemas.microsoft.com/office/drawing/2014/chart" uri="{C3380CC4-5D6E-409C-BE32-E72D297353CC}">
              <c16:uniqueId val="{00000015-DC0A-45CD-9C21-CBBBAAAF3633}"/>
            </c:ext>
          </c:extLst>
        </c:ser>
        <c:ser>
          <c:idx val="0"/>
          <c:order val="1"/>
          <c:tx>
            <c:strRef>
              <c:f>'5_Macro_implications'!$D$416</c:f>
              <c:strCache>
                <c:ptCount val="1"/>
                <c:pt idx="0">
                  <c:v>Unemployment rate - LTS</c:v>
                </c:pt>
              </c:strCache>
            </c:strRef>
          </c:tx>
          <c:spPr>
            <a:solidFill>
              <a:schemeClr val="accent6"/>
            </a:solidFill>
            <a:ln>
              <a:noFill/>
            </a:ln>
            <a:effectLst/>
          </c:spPr>
          <c:invertIfNegative val="0"/>
          <c:cat>
            <c:strRef>
              <c:f>'5_Macro_implications'!$H$414:$K$414</c:f>
              <c:strCache>
                <c:ptCount val="4"/>
                <c:pt idx="0">
                  <c:v>Current</c:v>
                </c:pt>
                <c:pt idx="1">
                  <c:v>2025</c:v>
                </c:pt>
                <c:pt idx="2">
                  <c:v>2035</c:v>
                </c:pt>
                <c:pt idx="3">
                  <c:v>2050</c:v>
                </c:pt>
              </c:strCache>
            </c:strRef>
          </c:cat>
          <c:val>
            <c:numRef>
              <c:f>'5_Macro_implications'!$H$416:$K$416</c:f>
              <c:numCache>
                <c:formatCode>0%</c:formatCode>
                <c:ptCount val="4"/>
                <c:pt idx="0">
                  <c:v>0.25</c:v>
                </c:pt>
                <c:pt idx="1">
                  <c:v>0.2</c:v>
                </c:pt>
                <c:pt idx="2">
                  <c:v>0.18</c:v>
                </c:pt>
                <c:pt idx="3">
                  <c:v>0.15</c:v>
                </c:pt>
              </c:numCache>
            </c:numRef>
          </c:val>
          <c:extLst>
            <c:ext xmlns:c16="http://schemas.microsoft.com/office/drawing/2014/chart" uri="{C3380CC4-5D6E-409C-BE32-E72D297353CC}">
              <c16:uniqueId val="{00000017-DC0A-45CD-9C21-CBBBAAAF3633}"/>
            </c:ext>
          </c:extLst>
        </c:ser>
        <c:dLbls>
          <c:showLegendKey val="0"/>
          <c:showVal val="0"/>
          <c:showCatName val="0"/>
          <c:showSerName val="0"/>
          <c:showPercent val="0"/>
          <c:showBubbleSize val="0"/>
        </c:dLbls>
        <c:gapWidth val="15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majorUnit val="0.1"/>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'5_Macro_implications'!$E$421</c:f>
          <c:strCache>
            <c:ptCount val="1"/>
            <c:pt idx="0">
              <c:v>Trade balance</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504055716430589"/>
          <c:y val="0.18037693423199563"/>
          <c:w val="0.87080360053394124"/>
          <c:h val="0.59392004538031851"/>
        </c:manualLayout>
      </c:layout>
      <c:lineChart>
        <c:grouping val="standard"/>
        <c:varyColors val="0"/>
        <c:ser>
          <c:idx val="11"/>
          <c:order val="0"/>
          <c:tx>
            <c:strRef>
              <c:f>'5_Macro_implications'!$D$424</c:f>
              <c:strCache>
                <c:ptCount val="1"/>
                <c:pt idx="0">
                  <c:v>Trade balance - BAU</c:v>
                </c:pt>
              </c:strCache>
            </c:strRef>
          </c:tx>
          <c:spPr>
            <a:ln w="28575" cap="rnd">
              <a:solidFill>
                <a:schemeClr val="accent4">
                  <a:lumMod val="80000"/>
                </a:schemeClr>
              </a:solidFill>
              <a:round/>
            </a:ln>
            <a:effectLst/>
          </c:spPr>
          <c:marker>
            <c:symbol val="none"/>
          </c:marker>
          <c:cat>
            <c:strRef>
              <c:f>'5_Macro_implications'!$H$423:$K$423</c:f>
              <c:strCache>
                <c:ptCount val="4"/>
                <c:pt idx="0">
                  <c:v>Current</c:v>
                </c:pt>
                <c:pt idx="1">
                  <c:v>2025</c:v>
                </c:pt>
                <c:pt idx="2">
                  <c:v>2035</c:v>
                </c:pt>
                <c:pt idx="3">
                  <c:v>2050</c:v>
                </c:pt>
              </c:strCache>
            </c:strRef>
          </c:cat>
          <c:val>
            <c:numRef>
              <c:f>'5_Macro_implications'!$H$424:$K$424</c:f>
              <c:numCache>
                <c:formatCode>0.0%</c:formatCode>
                <c:ptCount val="4"/>
                <c:pt idx="0" formatCode="0%">
                  <c:v>-7.4999999999999997E-2</c:v>
                </c:pt>
                <c:pt idx="1">
                  <c:v>-0.08</c:v>
                </c:pt>
                <c:pt idx="2">
                  <c:v>-0.09</c:v>
                </c:pt>
                <c:pt idx="3">
                  <c:v>-0.12</c:v>
                </c:pt>
              </c:numCache>
            </c:numRef>
          </c:val>
          <c:smooth val="0"/>
          <c:extLst>
            <c:ext xmlns:c16="http://schemas.microsoft.com/office/drawing/2014/chart" uri="{C3380CC4-5D6E-409C-BE32-E72D297353CC}">
              <c16:uniqueId val="{00000000-87FC-4182-9717-1C763631292E}"/>
            </c:ext>
          </c:extLst>
        </c:ser>
        <c:ser>
          <c:idx val="0"/>
          <c:order val="1"/>
          <c:tx>
            <c:strRef>
              <c:f>'5_Macro_implications'!$D$425</c:f>
              <c:strCache>
                <c:ptCount val="1"/>
                <c:pt idx="0">
                  <c:v>Trade balance - LTS</c:v>
                </c:pt>
              </c:strCache>
            </c:strRef>
          </c:tx>
          <c:spPr>
            <a:ln w="28575" cap="rnd">
              <a:solidFill>
                <a:schemeClr val="accent6"/>
              </a:solidFill>
              <a:round/>
            </a:ln>
            <a:effectLst/>
          </c:spPr>
          <c:marker>
            <c:symbol val="none"/>
          </c:marker>
          <c:cat>
            <c:strRef>
              <c:f>'5_Macro_implications'!$H$423:$K$423</c:f>
              <c:strCache>
                <c:ptCount val="4"/>
                <c:pt idx="0">
                  <c:v>Current</c:v>
                </c:pt>
                <c:pt idx="1">
                  <c:v>2025</c:v>
                </c:pt>
                <c:pt idx="2">
                  <c:v>2035</c:v>
                </c:pt>
                <c:pt idx="3">
                  <c:v>2050</c:v>
                </c:pt>
              </c:strCache>
            </c:strRef>
          </c:cat>
          <c:val>
            <c:numRef>
              <c:f>'5_Macro_implications'!$H$425:$K$425</c:f>
              <c:numCache>
                <c:formatCode>0.0%</c:formatCode>
                <c:ptCount val="4"/>
                <c:pt idx="0" formatCode="0%">
                  <c:v>-7.4999999999999997E-2</c:v>
                </c:pt>
                <c:pt idx="1">
                  <c:v>-7.0000000000000007E-2</c:v>
                </c:pt>
                <c:pt idx="2">
                  <c:v>-6.5000000000000002E-2</c:v>
                </c:pt>
                <c:pt idx="3">
                  <c:v>-5.5E-2</c:v>
                </c:pt>
              </c:numCache>
            </c:numRef>
          </c:val>
          <c:smooth val="0"/>
          <c:extLst>
            <c:ext xmlns:c16="http://schemas.microsoft.com/office/drawing/2014/chart" uri="{C3380CC4-5D6E-409C-BE32-E72D297353CC}">
              <c16:uniqueId val="{00000002-87FC-4182-9717-1C763631292E}"/>
            </c:ext>
          </c:extLst>
        </c:ser>
        <c:dLbls>
          <c:showLegendKey val="0"/>
          <c:showVal val="0"/>
          <c:showCatName val="0"/>
          <c:showSerName val="0"/>
          <c:showPercent val="0"/>
          <c:showBubbleSize val="0"/>
        </c:dLbls>
        <c:smooth val="0"/>
        <c:axId val="742258015"/>
        <c:axId val="742263007"/>
      </c:line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majorUnit val="0.1"/>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'5_Macro_implications'!$E$430</c:f>
          <c:strCache>
            <c:ptCount val="1"/>
            <c:pt idx="0">
              <c:v>Foreign debt</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504055716430589"/>
          <c:y val="0.18037693423199563"/>
          <c:w val="0.87080360053394124"/>
          <c:h val="0.59392004538031851"/>
        </c:manualLayout>
      </c:layout>
      <c:lineChart>
        <c:grouping val="standard"/>
        <c:varyColors val="0"/>
        <c:ser>
          <c:idx val="2"/>
          <c:order val="0"/>
          <c:tx>
            <c:strRef>
              <c:f>'5_Macro_implications'!$D$433</c:f>
              <c:strCache>
                <c:ptCount val="1"/>
                <c:pt idx="0">
                  <c:v>Foreign debt (GDP share) - BAU</c:v>
                </c:pt>
              </c:strCache>
            </c:strRef>
          </c:tx>
          <c:spPr>
            <a:ln w="28575" cap="rnd">
              <a:solidFill>
                <a:srgbClr val="CC9A00"/>
              </a:solidFill>
              <a:round/>
            </a:ln>
            <a:effectLst/>
          </c:spPr>
          <c:marker>
            <c:symbol val="none"/>
          </c:marker>
          <c:cat>
            <c:strRef>
              <c:f>'5_Macro_implications'!$H$432:$K$432</c:f>
              <c:strCache>
                <c:ptCount val="4"/>
                <c:pt idx="0">
                  <c:v>Current</c:v>
                </c:pt>
                <c:pt idx="1">
                  <c:v>2025</c:v>
                </c:pt>
                <c:pt idx="2">
                  <c:v>2035</c:v>
                </c:pt>
                <c:pt idx="3">
                  <c:v>2050</c:v>
                </c:pt>
              </c:strCache>
            </c:strRef>
          </c:cat>
          <c:val>
            <c:numRef>
              <c:f>'5_Macro_implications'!$H$433:$K$433</c:f>
              <c:numCache>
                <c:formatCode>0%</c:formatCode>
                <c:ptCount val="4"/>
                <c:pt idx="0">
                  <c:v>1.3</c:v>
                </c:pt>
                <c:pt idx="1">
                  <c:v>1.4</c:v>
                </c:pt>
                <c:pt idx="2">
                  <c:v>1.5</c:v>
                </c:pt>
                <c:pt idx="3">
                  <c:v>1.6</c:v>
                </c:pt>
              </c:numCache>
            </c:numRef>
          </c:val>
          <c:smooth val="0"/>
          <c:extLst>
            <c:ext xmlns:c16="http://schemas.microsoft.com/office/drawing/2014/chart" uri="{C3380CC4-5D6E-409C-BE32-E72D297353CC}">
              <c16:uniqueId val="{00000004-FC00-49A3-990D-3FE2308B6C0E}"/>
            </c:ext>
          </c:extLst>
        </c:ser>
        <c:ser>
          <c:idx val="3"/>
          <c:order val="1"/>
          <c:tx>
            <c:strRef>
              <c:f>'5_Macro_implications'!$D$434</c:f>
              <c:strCache>
                <c:ptCount val="1"/>
                <c:pt idx="0">
                  <c:v>Foreign debt (GDP share) - LTS</c:v>
                </c:pt>
              </c:strCache>
            </c:strRef>
          </c:tx>
          <c:spPr>
            <a:ln w="28575" cap="rnd">
              <a:solidFill>
                <a:schemeClr val="accent6"/>
              </a:solidFill>
              <a:round/>
            </a:ln>
            <a:effectLst/>
          </c:spPr>
          <c:marker>
            <c:symbol val="none"/>
          </c:marker>
          <c:cat>
            <c:strRef>
              <c:f>'5_Macro_implications'!$H$432:$K$432</c:f>
              <c:strCache>
                <c:ptCount val="4"/>
                <c:pt idx="0">
                  <c:v>Current</c:v>
                </c:pt>
                <c:pt idx="1">
                  <c:v>2025</c:v>
                </c:pt>
                <c:pt idx="2">
                  <c:v>2035</c:v>
                </c:pt>
                <c:pt idx="3">
                  <c:v>2050</c:v>
                </c:pt>
              </c:strCache>
            </c:strRef>
          </c:cat>
          <c:val>
            <c:numRef>
              <c:f>'5_Macro_implications'!$H$434:$K$434</c:f>
              <c:numCache>
                <c:formatCode>0%</c:formatCode>
                <c:ptCount val="4"/>
                <c:pt idx="0">
                  <c:v>1.3</c:v>
                </c:pt>
                <c:pt idx="1">
                  <c:v>1.2</c:v>
                </c:pt>
                <c:pt idx="2">
                  <c:v>1</c:v>
                </c:pt>
                <c:pt idx="3">
                  <c:v>0.9</c:v>
                </c:pt>
              </c:numCache>
            </c:numRef>
          </c:val>
          <c:smooth val="0"/>
          <c:extLst>
            <c:ext xmlns:c16="http://schemas.microsoft.com/office/drawing/2014/chart" uri="{C3380CC4-5D6E-409C-BE32-E72D297353CC}">
              <c16:uniqueId val="{00000005-FC00-49A3-990D-3FE2308B6C0E}"/>
            </c:ext>
          </c:extLst>
        </c:ser>
        <c:dLbls>
          <c:showLegendKey val="0"/>
          <c:showVal val="0"/>
          <c:showCatName val="0"/>
          <c:showSerName val="0"/>
          <c:showPercent val="0"/>
          <c:showBubbleSize val="0"/>
        </c:dLbls>
        <c:smooth val="0"/>
        <c:axId val="742258015"/>
        <c:axId val="742263007"/>
      </c:line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'3_Climate_investments'!$E$200</c:f>
          <c:strCache>
            <c:ptCount val="1"/>
            <c:pt idx="0">
              <c:v>Total adaptation investments</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101998359113518"/>
          <c:y val="0.18037693423199563"/>
          <c:w val="0.86564429134758369"/>
          <c:h val="0.57272328361796465"/>
        </c:manualLayout>
      </c:layout>
      <c:barChart>
        <c:barDir val="col"/>
        <c:grouping val="stacked"/>
        <c:varyColors val="0"/>
        <c:ser>
          <c:idx val="0"/>
          <c:order val="0"/>
          <c:tx>
            <c:strRef>
              <c:f>'3_Climate_investments'!$D$204</c:f>
              <c:strCache>
                <c:ptCount val="1"/>
                <c:pt idx="0">
                  <c:v>Total adaptation investments</c:v>
                </c:pt>
              </c:strCache>
            </c:strRef>
          </c:tx>
          <c:spPr>
            <a:solidFill>
              <a:schemeClr val="accent1"/>
            </a:solidFill>
            <a:ln>
              <a:noFill/>
            </a:ln>
            <a:effectLst/>
          </c:spPr>
          <c:invertIfNegative val="0"/>
          <c:cat>
            <c:strRef>
              <c:f>'3_Climate_investments'!$H$202:$L$202</c:f>
              <c:strCache>
                <c:ptCount val="5"/>
                <c:pt idx="0">
                  <c:v>Current</c:v>
                </c:pt>
                <c:pt idx="1">
                  <c:v>Current - Target</c:v>
                </c:pt>
                <c:pt idx="2">
                  <c:v>2025</c:v>
                </c:pt>
                <c:pt idx="3">
                  <c:v>2035</c:v>
                </c:pt>
                <c:pt idx="4">
                  <c:v>2050</c:v>
                </c:pt>
              </c:strCache>
            </c:strRef>
          </c:cat>
          <c:val>
            <c:numRef>
              <c:f>'3_Climate_investments'!$H$204:$L$204</c:f>
              <c:numCache>
                <c:formatCode>General</c:formatCode>
                <c:ptCount val="5"/>
                <c:pt idx="0">
                  <c:v>790</c:v>
                </c:pt>
                <c:pt idx="1">
                  <c:v>955</c:v>
                </c:pt>
                <c:pt idx="2">
                  <c:v>1085</c:v>
                </c:pt>
                <c:pt idx="3">
                  <c:v>1270</c:v>
                </c:pt>
                <c:pt idx="4">
                  <c:v>1365</c:v>
                </c:pt>
              </c:numCache>
            </c:numRef>
          </c:val>
          <c:extLst>
            <c:ext xmlns:c16="http://schemas.microsoft.com/office/drawing/2014/chart" uri="{C3380CC4-5D6E-409C-BE32-E72D297353CC}">
              <c16:uniqueId val="{00000000-A782-4B1A-9379-8AC822E14ECD}"/>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 currency]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'3_Climate_investments'!$E$226</c:f>
          <c:strCache>
            <c:ptCount val="1"/>
            <c:pt idx="0">
              <c:v>Total mitigation investments</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1694109800543151"/>
          <c:y val="0.18037693423199563"/>
          <c:w val="0.85890300563284872"/>
          <c:h val="0.47215307127838047"/>
        </c:manualLayout>
      </c:layout>
      <c:barChart>
        <c:barDir val="col"/>
        <c:grouping val="stacked"/>
        <c:varyColors val="0"/>
        <c:ser>
          <c:idx val="0"/>
          <c:order val="0"/>
          <c:tx>
            <c:strRef>
              <c:f>'3_Climate_investments'!$D$230</c:f>
              <c:strCache>
                <c:ptCount val="1"/>
                <c:pt idx="0">
                  <c:v>Total mitigation investments</c:v>
                </c:pt>
              </c:strCache>
            </c:strRef>
          </c:tx>
          <c:spPr>
            <a:solidFill>
              <a:schemeClr val="accent6"/>
            </a:solidFill>
            <a:ln>
              <a:noFill/>
            </a:ln>
            <a:effectLst/>
          </c:spPr>
          <c:invertIfNegative val="0"/>
          <c:cat>
            <c:strRef>
              <c:f>'3_Climate_investments'!$H$228:$L$228</c:f>
              <c:strCache>
                <c:ptCount val="5"/>
                <c:pt idx="0">
                  <c:v>Current</c:v>
                </c:pt>
                <c:pt idx="1">
                  <c:v>Current - Target</c:v>
                </c:pt>
                <c:pt idx="2">
                  <c:v>2025</c:v>
                </c:pt>
                <c:pt idx="3">
                  <c:v>2035</c:v>
                </c:pt>
                <c:pt idx="4">
                  <c:v>2050</c:v>
                </c:pt>
              </c:strCache>
            </c:strRef>
          </c:cat>
          <c:val>
            <c:numRef>
              <c:f>'3_Climate_investments'!$H$230:$L$230</c:f>
              <c:numCache>
                <c:formatCode>General</c:formatCode>
                <c:ptCount val="5"/>
                <c:pt idx="0">
                  <c:v>140</c:v>
                </c:pt>
                <c:pt idx="1">
                  <c:v>330</c:v>
                </c:pt>
                <c:pt idx="2">
                  <c:v>365</c:v>
                </c:pt>
                <c:pt idx="3">
                  <c:v>445</c:v>
                </c:pt>
                <c:pt idx="4">
                  <c:v>520</c:v>
                </c:pt>
              </c:numCache>
            </c:numRef>
          </c:val>
          <c:extLst>
            <c:ext xmlns:c16="http://schemas.microsoft.com/office/drawing/2014/chart" uri="{C3380CC4-5D6E-409C-BE32-E72D297353CC}">
              <c16:uniqueId val="{00000000-E014-41FD-A0D6-E025596F8F07}"/>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strRef>
              <c:f>'2_LTS_Overview'!$E$57</c:f>
              <c:strCache>
                <c:ptCount val="1"/>
                <c:pt idx="0">
                  <c:v>[local currency]</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'3_Climate_investments'!$E$209</c:f>
          <c:strCache>
            <c:ptCount val="1"/>
            <c:pt idx="0">
              <c:v>Total adaptation investments - breakdown by disaster</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2613747528557059"/>
          <c:y val="0.18037693423199563"/>
          <c:w val="0.84970659478521282"/>
          <c:h val="0.47215307127838047"/>
        </c:manualLayout>
      </c:layout>
      <c:barChart>
        <c:barDir val="col"/>
        <c:grouping val="stacked"/>
        <c:varyColors val="0"/>
        <c:ser>
          <c:idx val="1"/>
          <c:order val="0"/>
          <c:tx>
            <c:strRef>
              <c:f>'3_Climate_investments'!$D$215</c:f>
              <c:strCache>
                <c:ptCount val="1"/>
                <c:pt idx="0">
                  <c:v>   drying / drought</c:v>
                </c:pt>
              </c:strCache>
            </c:strRef>
          </c:tx>
          <c:spPr>
            <a:solidFill>
              <a:schemeClr val="accent3"/>
            </a:solidFill>
            <a:ln>
              <a:noFill/>
            </a:ln>
            <a:effectLst/>
          </c:spPr>
          <c:invertIfNegative val="0"/>
          <c:cat>
            <c:strRef>
              <c:f>'3_Climate_investments'!$H$213:$L$213</c:f>
              <c:strCache>
                <c:ptCount val="5"/>
                <c:pt idx="0">
                  <c:v>Current</c:v>
                </c:pt>
                <c:pt idx="1">
                  <c:v>Current - Target</c:v>
                </c:pt>
                <c:pt idx="2">
                  <c:v>2025</c:v>
                </c:pt>
                <c:pt idx="3">
                  <c:v>2035</c:v>
                </c:pt>
                <c:pt idx="4">
                  <c:v>2050</c:v>
                </c:pt>
              </c:strCache>
            </c:strRef>
          </c:cat>
          <c:val>
            <c:numRef>
              <c:f>'3_Climate_investments'!$H$215:$L$215</c:f>
              <c:numCache>
                <c:formatCode>#,##0</c:formatCode>
                <c:ptCount val="5"/>
                <c:pt idx="0" formatCode="General">
                  <c:v>100</c:v>
                </c:pt>
                <c:pt idx="1">
                  <c:v>120</c:v>
                </c:pt>
                <c:pt idx="2">
                  <c:v>150</c:v>
                </c:pt>
                <c:pt idx="3">
                  <c:v>200</c:v>
                </c:pt>
                <c:pt idx="4">
                  <c:v>210</c:v>
                </c:pt>
              </c:numCache>
            </c:numRef>
          </c:val>
          <c:extLst>
            <c:ext xmlns:c16="http://schemas.microsoft.com/office/drawing/2014/chart" uri="{C3380CC4-5D6E-409C-BE32-E72D297353CC}">
              <c16:uniqueId val="{00000000-E258-4BB1-AF5E-98040BF551AD}"/>
            </c:ext>
          </c:extLst>
        </c:ser>
        <c:ser>
          <c:idx val="2"/>
          <c:order val="1"/>
          <c:tx>
            <c:strRef>
              <c:f>'3_Climate_investments'!$D$216</c:f>
              <c:strCache>
                <c:ptCount val="1"/>
                <c:pt idx="0">
                  <c:v>   increased rainfall / flooding</c:v>
                </c:pt>
              </c:strCache>
            </c:strRef>
          </c:tx>
          <c:spPr>
            <a:solidFill>
              <a:schemeClr val="accent5"/>
            </a:solidFill>
            <a:ln>
              <a:noFill/>
            </a:ln>
            <a:effectLst/>
          </c:spPr>
          <c:invertIfNegative val="0"/>
          <c:cat>
            <c:strRef>
              <c:f>'3_Climate_investments'!$H$213:$L$213</c:f>
              <c:strCache>
                <c:ptCount val="5"/>
                <c:pt idx="0">
                  <c:v>Current</c:v>
                </c:pt>
                <c:pt idx="1">
                  <c:v>Current - Target</c:v>
                </c:pt>
                <c:pt idx="2">
                  <c:v>2025</c:v>
                </c:pt>
                <c:pt idx="3">
                  <c:v>2035</c:v>
                </c:pt>
                <c:pt idx="4">
                  <c:v>2050</c:v>
                </c:pt>
              </c:strCache>
            </c:strRef>
          </c:cat>
          <c:val>
            <c:numRef>
              <c:f>'3_Climate_investments'!$H$216:$L$216</c:f>
              <c:numCache>
                <c:formatCode>#,##0</c:formatCode>
                <c:ptCount val="5"/>
                <c:pt idx="0" formatCode="General">
                  <c:v>200</c:v>
                </c:pt>
                <c:pt idx="1">
                  <c:v>210</c:v>
                </c:pt>
                <c:pt idx="2">
                  <c:v>250</c:v>
                </c:pt>
                <c:pt idx="3">
                  <c:v>300</c:v>
                </c:pt>
                <c:pt idx="4">
                  <c:v>320</c:v>
                </c:pt>
              </c:numCache>
            </c:numRef>
          </c:val>
          <c:extLst>
            <c:ext xmlns:c16="http://schemas.microsoft.com/office/drawing/2014/chart" uri="{C3380CC4-5D6E-409C-BE32-E72D297353CC}">
              <c16:uniqueId val="{00000001-E258-4BB1-AF5E-98040BF551AD}"/>
            </c:ext>
          </c:extLst>
        </c:ser>
        <c:ser>
          <c:idx val="3"/>
          <c:order val="2"/>
          <c:tx>
            <c:strRef>
              <c:f>'3_Climate_investments'!$D$217</c:f>
              <c:strCache>
                <c:ptCount val="1"/>
                <c:pt idx="0">
                  <c:v>   warming / heat waves</c:v>
                </c:pt>
              </c:strCache>
            </c:strRef>
          </c:tx>
          <c:spPr>
            <a:solidFill>
              <a:schemeClr val="accent1">
                <a:lumMod val="60000"/>
              </a:schemeClr>
            </a:solidFill>
            <a:ln>
              <a:noFill/>
            </a:ln>
            <a:effectLst/>
          </c:spPr>
          <c:invertIfNegative val="0"/>
          <c:cat>
            <c:strRef>
              <c:f>'3_Climate_investments'!$H$213:$L$213</c:f>
              <c:strCache>
                <c:ptCount val="5"/>
                <c:pt idx="0">
                  <c:v>Current</c:v>
                </c:pt>
                <c:pt idx="1">
                  <c:v>Current - Target</c:v>
                </c:pt>
                <c:pt idx="2">
                  <c:v>2025</c:v>
                </c:pt>
                <c:pt idx="3">
                  <c:v>2035</c:v>
                </c:pt>
                <c:pt idx="4">
                  <c:v>2050</c:v>
                </c:pt>
              </c:strCache>
            </c:strRef>
          </c:cat>
          <c:val>
            <c:numRef>
              <c:f>'3_Climate_investments'!$H$217:$L$217</c:f>
              <c:numCache>
                <c:formatCode>#,##0</c:formatCode>
                <c:ptCount val="5"/>
                <c:pt idx="0" formatCode="General">
                  <c:v>150</c:v>
                </c:pt>
                <c:pt idx="1">
                  <c:v>160</c:v>
                </c:pt>
                <c:pt idx="2">
                  <c:v>200</c:v>
                </c:pt>
                <c:pt idx="3">
                  <c:v>220</c:v>
                </c:pt>
                <c:pt idx="4">
                  <c:v>250</c:v>
                </c:pt>
              </c:numCache>
            </c:numRef>
          </c:val>
          <c:extLst>
            <c:ext xmlns:c16="http://schemas.microsoft.com/office/drawing/2014/chart" uri="{C3380CC4-5D6E-409C-BE32-E72D297353CC}">
              <c16:uniqueId val="{00000002-E258-4BB1-AF5E-98040BF551AD}"/>
            </c:ext>
          </c:extLst>
        </c:ser>
        <c:ser>
          <c:idx val="4"/>
          <c:order val="3"/>
          <c:tx>
            <c:strRef>
              <c:f>'3_Climate_investments'!$D$218</c:f>
              <c:strCache>
                <c:ptCount val="1"/>
                <c:pt idx="0">
                  <c:v>   wind speed / storminess</c:v>
                </c:pt>
              </c:strCache>
            </c:strRef>
          </c:tx>
          <c:spPr>
            <a:solidFill>
              <a:schemeClr val="accent3">
                <a:lumMod val="60000"/>
              </a:schemeClr>
            </a:solidFill>
            <a:ln>
              <a:noFill/>
            </a:ln>
            <a:effectLst/>
          </c:spPr>
          <c:invertIfNegative val="0"/>
          <c:cat>
            <c:strRef>
              <c:f>'3_Climate_investments'!$H$213:$L$213</c:f>
              <c:strCache>
                <c:ptCount val="5"/>
                <c:pt idx="0">
                  <c:v>Current</c:v>
                </c:pt>
                <c:pt idx="1">
                  <c:v>Current - Target</c:v>
                </c:pt>
                <c:pt idx="2">
                  <c:v>2025</c:v>
                </c:pt>
                <c:pt idx="3">
                  <c:v>2035</c:v>
                </c:pt>
                <c:pt idx="4">
                  <c:v>2050</c:v>
                </c:pt>
              </c:strCache>
            </c:strRef>
          </c:cat>
          <c:val>
            <c:numRef>
              <c:f>'3_Climate_investments'!$H$218:$L$218</c:f>
              <c:numCache>
                <c:formatCode>#,##0</c:formatCode>
                <c:ptCount val="5"/>
                <c:pt idx="0" formatCode="General">
                  <c:v>90</c:v>
                </c:pt>
                <c:pt idx="1">
                  <c:v>90</c:v>
                </c:pt>
                <c:pt idx="2">
                  <c:v>100</c:v>
                </c:pt>
                <c:pt idx="3">
                  <c:v>150</c:v>
                </c:pt>
                <c:pt idx="4">
                  <c:v>150</c:v>
                </c:pt>
              </c:numCache>
            </c:numRef>
          </c:val>
          <c:extLst>
            <c:ext xmlns:c16="http://schemas.microsoft.com/office/drawing/2014/chart" uri="{C3380CC4-5D6E-409C-BE32-E72D297353CC}">
              <c16:uniqueId val="{00000003-E258-4BB1-AF5E-98040BF551AD}"/>
            </c:ext>
          </c:extLst>
        </c:ser>
        <c:ser>
          <c:idx val="5"/>
          <c:order val="4"/>
          <c:tx>
            <c:strRef>
              <c:f>'3_Climate_investments'!$D$219</c:f>
              <c:strCache>
                <c:ptCount val="1"/>
                <c:pt idx="0">
                  <c:v>   sea level rise</c:v>
                </c:pt>
              </c:strCache>
            </c:strRef>
          </c:tx>
          <c:spPr>
            <a:solidFill>
              <a:schemeClr val="accent5">
                <a:lumMod val="60000"/>
              </a:schemeClr>
            </a:solidFill>
            <a:ln>
              <a:noFill/>
            </a:ln>
            <a:effectLst/>
          </c:spPr>
          <c:invertIfNegative val="0"/>
          <c:cat>
            <c:strRef>
              <c:f>'3_Climate_investments'!$H$213:$L$213</c:f>
              <c:strCache>
                <c:ptCount val="5"/>
                <c:pt idx="0">
                  <c:v>Current</c:v>
                </c:pt>
                <c:pt idx="1">
                  <c:v>Current - Target</c:v>
                </c:pt>
                <c:pt idx="2">
                  <c:v>2025</c:v>
                </c:pt>
                <c:pt idx="3">
                  <c:v>2035</c:v>
                </c:pt>
                <c:pt idx="4">
                  <c:v>2050</c:v>
                </c:pt>
              </c:strCache>
            </c:strRef>
          </c:cat>
          <c:val>
            <c:numRef>
              <c:f>'3_Climate_investments'!$H$219:$L$219</c:f>
              <c:numCache>
                <c:formatCode>#,##0</c:formatCode>
                <c:ptCount val="5"/>
                <c:pt idx="0" formatCode="General">
                  <c:v>200</c:v>
                </c:pt>
                <c:pt idx="1">
                  <c:v>300</c:v>
                </c:pt>
                <c:pt idx="2">
                  <c:v>300</c:v>
                </c:pt>
                <c:pt idx="3">
                  <c:v>300</c:v>
                </c:pt>
                <c:pt idx="4">
                  <c:v>320</c:v>
                </c:pt>
              </c:numCache>
            </c:numRef>
          </c:val>
          <c:extLst>
            <c:ext xmlns:c16="http://schemas.microsoft.com/office/drawing/2014/chart" uri="{C3380CC4-5D6E-409C-BE32-E72D297353CC}">
              <c16:uniqueId val="{00000004-E258-4BB1-AF5E-98040BF551AD}"/>
            </c:ext>
          </c:extLst>
        </c:ser>
        <c:ser>
          <c:idx val="6"/>
          <c:order val="5"/>
          <c:tx>
            <c:strRef>
              <c:f>'3_Climate_investments'!$D$220</c:f>
              <c:strCache>
                <c:ptCount val="1"/>
                <c:pt idx="0">
                  <c:v>   [other disaster 1]</c:v>
                </c:pt>
              </c:strCache>
            </c:strRef>
          </c:tx>
          <c:spPr>
            <a:solidFill>
              <a:schemeClr val="accent1">
                <a:lumMod val="80000"/>
                <a:lumOff val="20000"/>
              </a:schemeClr>
            </a:solidFill>
            <a:ln>
              <a:noFill/>
            </a:ln>
            <a:effectLst/>
          </c:spPr>
          <c:invertIfNegative val="0"/>
          <c:cat>
            <c:strRef>
              <c:f>'3_Climate_investments'!$H$213:$L$213</c:f>
              <c:strCache>
                <c:ptCount val="5"/>
                <c:pt idx="0">
                  <c:v>Current</c:v>
                </c:pt>
                <c:pt idx="1">
                  <c:v>Current - Target</c:v>
                </c:pt>
                <c:pt idx="2">
                  <c:v>2025</c:v>
                </c:pt>
                <c:pt idx="3">
                  <c:v>2035</c:v>
                </c:pt>
                <c:pt idx="4">
                  <c:v>2050</c:v>
                </c:pt>
              </c:strCache>
            </c:strRef>
          </c:cat>
          <c:val>
            <c:numRef>
              <c:f>'3_Climate_investments'!$H$220:$L$220</c:f>
              <c:numCache>
                <c:formatCode>#,##0</c:formatCode>
                <c:ptCount val="5"/>
                <c:pt idx="0" formatCode="General">
                  <c:v>30</c:v>
                </c:pt>
                <c:pt idx="1">
                  <c:v>45</c:v>
                </c:pt>
                <c:pt idx="2">
                  <c:v>50</c:v>
                </c:pt>
                <c:pt idx="3">
                  <c:v>60</c:v>
                </c:pt>
                <c:pt idx="4">
                  <c:v>70</c:v>
                </c:pt>
              </c:numCache>
            </c:numRef>
          </c:val>
          <c:extLst>
            <c:ext xmlns:c16="http://schemas.microsoft.com/office/drawing/2014/chart" uri="{C3380CC4-5D6E-409C-BE32-E72D297353CC}">
              <c16:uniqueId val="{00000005-E258-4BB1-AF5E-98040BF551AD}"/>
            </c:ext>
          </c:extLst>
        </c:ser>
        <c:ser>
          <c:idx val="7"/>
          <c:order val="6"/>
          <c:tx>
            <c:strRef>
              <c:f>'3_Climate_investments'!$D$221</c:f>
              <c:strCache>
                <c:ptCount val="1"/>
                <c:pt idx="0">
                  <c:v>   [other disaster 2]</c:v>
                </c:pt>
              </c:strCache>
            </c:strRef>
          </c:tx>
          <c:spPr>
            <a:solidFill>
              <a:schemeClr val="accent3">
                <a:lumMod val="80000"/>
                <a:lumOff val="20000"/>
              </a:schemeClr>
            </a:solidFill>
            <a:ln>
              <a:noFill/>
            </a:ln>
            <a:effectLst/>
          </c:spPr>
          <c:invertIfNegative val="0"/>
          <c:cat>
            <c:strRef>
              <c:f>'3_Climate_investments'!$H$213:$L$213</c:f>
              <c:strCache>
                <c:ptCount val="5"/>
                <c:pt idx="0">
                  <c:v>Current</c:v>
                </c:pt>
                <c:pt idx="1">
                  <c:v>Current - Target</c:v>
                </c:pt>
                <c:pt idx="2">
                  <c:v>2025</c:v>
                </c:pt>
                <c:pt idx="3">
                  <c:v>2035</c:v>
                </c:pt>
                <c:pt idx="4">
                  <c:v>2050</c:v>
                </c:pt>
              </c:strCache>
            </c:strRef>
          </c:cat>
          <c:val>
            <c:numRef>
              <c:f>'3_Climate_investments'!$H$221:$L$221</c:f>
              <c:numCache>
                <c:formatCode>#,##0</c:formatCode>
                <c:ptCount val="5"/>
                <c:pt idx="0" formatCode="General">
                  <c:v>20</c:v>
                </c:pt>
                <c:pt idx="1">
                  <c:v>30</c:v>
                </c:pt>
                <c:pt idx="2">
                  <c:v>35</c:v>
                </c:pt>
                <c:pt idx="3">
                  <c:v>40</c:v>
                </c:pt>
                <c:pt idx="4">
                  <c:v>45</c:v>
                </c:pt>
              </c:numCache>
            </c:numRef>
          </c:val>
          <c:extLst>
            <c:ext xmlns:c16="http://schemas.microsoft.com/office/drawing/2014/chart" uri="{C3380CC4-5D6E-409C-BE32-E72D297353CC}">
              <c16:uniqueId val="{00000006-E258-4BB1-AF5E-98040BF551AD}"/>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 currency]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legend>
      <c:legendPos val="b"/>
      <c:layout>
        <c:manualLayout>
          <c:xMode val="edge"/>
          <c:yMode val="edge"/>
          <c:x val="8.1668809313441934E-2"/>
          <c:y val="0.77845544752458995"/>
          <c:w val="0.90982072482376797"/>
          <c:h val="0.2163256411973734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'3_Climate_investments'!$E$235</c:f>
          <c:strCache>
            <c:ptCount val="1"/>
            <c:pt idx="0">
              <c:v>Total mitigation investments - breakdown by sector</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1849830936394229"/>
          <c:y val="0.18037693423199563"/>
          <c:w val="0.85734576555016251"/>
          <c:h val="0.47215307127838047"/>
        </c:manualLayout>
      </c:layout>
      <c:barChart>
        <c:barDir val="col"/>
        <c:grouping val="stacked"/>
        <c:varyColors val="0"/>
        <c:ser>
          <c:idx val="0"/>
          <c:order val="0"/>
          <c:tx>
            <c:strRef>
              <c:f>'3_Climate_investments'!$D$241</c:f>
              <c:strCache>
                <c:ptCount val="1"/>
                <c:pt idx="0">
                  <c:v>   energy production</c:v>
                </c:pt>
              </c:strCache>
            </c:strRef>
          </c:tx>
          <c:spPr>
            <a:solidFill>
              <a:schemeClr val="accent6"/>
            </a:solidFill>
            <a:ln>
              <a:noFill/>
            </a:ln>
            <a:effectLst/>
          </c:spPr>
          <c:invertIfNegative val="0"/>
          <c:cat>
            <c:strRef>
              <c:f>'3_Climate_investments'!$H$239:$L$239</c:f>
              <c:strCache>
                <c:ptCount val="5"/>
                <c:pt idx="0">
                  <c:v>Current</c:v>
                </c:pt>
                <c:pt idx="1">
                  <c:v>Current - Target</c:v>
                </c:pt>
                <c:pt idx="2">
                  <c:v>2025</c:v>
                </c:pt>
                <c:pt idx="3">
                  <c:v>2035</c:v>
                </c:pt>
                <c:pt idx="4">
                  <c:v>2050</c:v>
                </c:pt>
              </c:strCache>
            </c:strRef>
          </c:cat>
          <c:val>
            <c:numRef>
              <c:f>'3_Climate_investments'!$H$241:$L$241</c:f>
              <c:numCache>
                <c:formatCode>#,##0</c:formatCode>
                <c:ptCount val="5"/>
                <c:pt idx="0" formatCode="General">
                  <c:v>40</c:v>
                </c:pt>
                <c:pt idx="1">
                  <c:v>60</c:v>
                </c:pt>
                <c:pt idx="2">
                  <c:v>70</c:v>
                </c:pt>
                <c:pt idx="3">
                  <c:v>80</c:v>
                </c:pt>
                <c:pt idx="4">
                  <c:v>100</c:v>
                </c:pt>
              </c:numCache>
            </c:numRef>
          </c:val>
          <c:extLst>
            <c:ext xmlns:c16="http://schemas.microsoft.com/office/drawing/2014/chart" uri="{C3380CC4-5D6E-409C-BE32-E72D297353CC}">
              <c16:uniqueId val="{00000000-168F-4023-A252-30626C64B1A4}"/>
            </c:ext>
          </c:extLst>
        </c:ser>
        <c:ser>
          <c:idx val="1"/>
          <c:order val="1"/>
          <c:tx>
            <c:strRef>
              <c:f>'3_Climate_investments'!$D$242</c:f>
              <c:strCache>
                <c:ptCount val="1"/>
                <c:pt idx="0">
                  <c:v>   buildings</c:v>
                </c:pt>
              </c:strCache>
            </c:strRef>
          </c:tx>
          <c:spPr>
            <a:solidFill>
              <a:schemeClr val="accent5"/>
            </a:solidFill>
            <a:ln>
              <a:noFill/>
            </a:ln>
            <a:effectLst/>
          </c:spPr>
          <c:invertIfNegative val="0"/>
          <c:cat>
            <c:strRef>
              <c:f>'3_Climate_investments'!$H$239:$L$239</c:f>
              <c:strCache>
                <c:ptCount val="5"/>
                <c:pt idx="0">
                  <c:v>Current</c:v>
                </c:pt>
                <c:pt idx="1">
                  <c:v>Current - Target</c:v>
                </c:pt>
                <c:pt idx="2">
                  <c:v>2025</c:v>
                </c:pt>
                <c:pt idx="3">
                  <c:v>2035</c:v>
                </c:pt>
                <c:pt idx="4">
                  <c:v>2050</c:v>
                </c:pt>
              </c:strCache>
            </c:strRef>
          </c:cat>
          <c:val>
            <c:numRef>
              <c:f>'3_Climate_investments'!$H$242:$L$242</c:f>
              <c:numCache>
                <c:formatCode>#,##0</c:formatCode>
                <c:ptCount val="5"/>
                <c:pt idx="0" formatCode="General">
                  <c:v>30</c:v>
                </c:pt>
                <c:pt idx="1">
                  <c:v>80</c:v>
                </c:pt>
                <c:pt idx="2">
                  <c:v>90</c:v>
                </c:pt>
                <c:pt idx="3">
                  <c:v>120</c:v>
                </c:pt>
                <c:pt idx="4">
                  <c:v>140</c:v>
                </c:pt>
              </c:numCache>
            </c:numRef>
          </c:val>
          <c:extLst>
            <c:ext xmlns:c16="http://schemas.microsoft.com/office/drawing/2014/chart" uri="{C3380CC4-5D6E-409C-BE32-E72D297353CC}">
              <c16:uniqueId val="{00000001-168F-4023-A252-30626C64B1A4}"/>
            </c:ext>
          </c:extLst>
        </c:ser>
        <c:ser>
          <c:idx val="2"/>
          <c:order val="2"/>
          <c:tx>
            <c:strRef>
              <c:f>'3_Climate_investments'!$D$243</c:f>
              <c:strCache>
                <c:ptCount val="1"/>
                <c:pt idx="0">
                  <c:v>   transport</c:v>
                </c:pt>
              </c:strCache>
            </c:strRef>
          </c:tx>
          <c:spPr>
            <a:solidFill>
              <a:schemeClr val="accent4"/>
            </a:solidFill>
            <a:ln>
              <a:noFill/>
            </a:ln>
            <a:effectLst/>
          </c:spPr>
          <c:invertIfNegative val="0"/>
          <c:cat>
            <c:strRef>
              <c:f>'3_Climate_investments'!$H$239:$L$239</c:f>
              <c:strCache>
                <c:ptCount val="5"/>
                <c:pt idx="0">
                  <c:v>Current</c:v>
                </c:pt>
                <c:pt idx="1">
                  <c:v>Current - Target</c:v>
                </c:pt>
                <c:pt idx="2">
                  <c:v>2025</c:v>
                </c:pt>
                <c:pt idx="3">
                  <c:v>2035</c:v>
                </c:pt>
                <c:pt idx="4">
                  <c:v>2050</c:v>
                </c:pt>
              </c:strCache>
            </c:strRef>
          </c:cat>
          <c:val>
            <c:numRef>
              <c:f>'3_Climate_investments'!$H$243:$L$243</c:f>
              <c:numCache>
                <c:formatCode>#,##0</c:formatCode>
                <c:ptCount val="5"/>
                <c:pt idx="0" formatCode="General">
                  <c:v>20</c:v>
                </c:pt>
                <c:pt idx="1">
                  <c:v>70</c:v>
                </c:pt>
                <c:pt idx="2">
                  <c:v>75</c:v>
                </c:pt>
                <c:pt idx="3">
                  <c:v>75</c:v>
                </c:pt>
                <c:pt idx="4">
                  <c:v>80</c:v>
                </c:pt>
              </c:numCache>
            </c:numRef>
          </c:val>
          <c:extLst>
            <c:ext xmlns:c16="http://schemas.microsoft.com/office/drawing/2014/chart" uri="{C3380CC4-5D6E-409C-BE32-E72D297353CC}">
              <c16:uniqueId val="{00000002-168F-4023-A252-30626C64B1A4}"/>
            </c:ext>
          </c:extLst>
        </c:ser>
        <c:ser>
          <c:idx val="3"/>
          <c:order val="3"/>
          <c:tx>
            <c:strRef>
              <c:f>'3_Climate_investments'!$D$244</c:f>
              <c:strCache>
                <c:ptCount val="1"/>
                <c:pt idx="0">
                  <c:v>   industry</c:v>
                </c:pt>
              </c:strCache>
            </c:strRef>
          </c:tx>
          <c:spPr>
            <a:solidFill>
              <a:schemeClr val="accent6">
                <a:lumMod val="60000"/>
              </a:schemeClr>
            </a:solidFill>
            <a:ln>
              <a:noFill/>
            </a:ln>
            <a:effectLst/>
          </c:spPr>
          <c:invertIfNegative val="0"/>
          <c:cat>
            <c:strRef>
              <c:f>'3_Climate_investments'!$H$239:$L$239</c:f>
              <c:strCache>
                <c:ptCount val="5"/>
                <c:pt idx="0">
                  <c:v>Current</c:v>
                </c:pt>
                <c:pt idx="1">
                  <c:v>Current - Target</c:v>
                </c:pt>
                <c:pt idx="2">
                  <c:v>2025</c:v>
                </c:pt>
                <c:pt idx="3">
                  <c:v>2035</c:v>
                </c:pt>
                <c:pt idx="4">
                  <c:v>2050</c:v>
                </c:pt>
              </c:strCache>
            </c:strRef>
          </c:cat>
          <c:val>
            <c:numRef>
              <c:f>'3_Climate_investments'!$H$244:$L$244</c:f>
              <c:numCache>
                <c:formatCode>#,##0</c:formatCode>
                <c:ptCount val="5"/>
                <c:pt idx="0" formatCode="General">
                  <c:v>25</c:v>
                </c:pt>
                <c:pt idx="1">
                  <c:v>40</c:v>
                </c:pt>
                <c:pt idx="2">
                  <c:v>40</c:v>
                </c:pt>
                <c:pt idx="3">
                  <c:v>60</c:v>
                </c:pt>
                <c:pt idx="4">
                  <c:v>70</c:v>
                </c:pt>
              </c:numCache>
            </c:numRef>
          </c:val>
          <c:extLst>
            <c:ext xmlns:c16="http://schemas.microsoft.com/office/drawing/2014/chart" uri="{C3380CC4-5D6E-409C-BE32-E72D297353CC}">
              <c16:uniqueId val="{00000003-168F-4023-A252-30626C64B1A4}"/>
            </c:ext>
          </c:extLst>
        </c:ser>
        <c:ser>
          <c:idx val="4"/>
          <c:order val="4"/>
          <c:tx>
            <c:strRef>
              <c:f>'3_Climate_investments'!$D$245</c:f>
              <c:strCache>
                <c:ptCount val="1"/>
                <c:pt idx="0">
                  <c:v>   AFOLU</c:v>
                </c:pt>
              </c:strCache>
            </c:strRef>
          </c:tx>
          <c:spPr>
            <a:solidFill>
              <a:schemeClr val="accent5">
                <a:lumMod val="60000"/>
              </a:schemeClr>
            </a:solidFill>
            <a:ln>
              <a:noFill/>
            </a:ln>
            <a:effectLst/>
          </c:spPr>
          <c:invertIfNegative val="0"/>
          <c:cat>
            <c:strRef>
              <c:f>'3_Climate_investments'!$H$239:$L$239</c:f>
              <c:strCache>
                <c:ptCount val="5"/>
                <c:pt idx="0">
                  <c:v>Current</c:v>
                </c:pt>
                <c:pt idx="1">
                  <c:v>Current - Target</c:v>
                </c:pt>
                <c:pt idx="2">
                  <c:v>2025</c:v>
                </c:pt>
                <c:pt idx="3">
                  <c:v>2035</c:v>
                </c:pt>
                <c:pt idx="4">
                  <c:v>2050</c:v>
                </c:pt>
              </c:strCache>
            </c:strRef>
          </c:cat>
          <c:val>
            <c:numRef>
              <c:f>'3_Climate_investments'!$H$245:$L$245</c:f>
              <c:numCache>
                <c:formatCode>#,##0</c:formatCode>
                <c:ptCount val="5"/>
                <c:pt idx="0" formatCode="General">
                  <c:v>15</c:v>
                </c:pt>
                <c:pt idx="1">
                  <c:v>30</c:v>
                </c:pt>
                <c:pt idx="2">
                  <c:v>40</c:v>
                </c:pt>
                <c:pt idx="3">
                  <c:v>45</c:v>
                </c:pt>
                <c:pt idx="4">
                  <c:v>50</c:v>
                </c:pt>
              </c:numCache>
            </c:numRef>
          </c:val>
          <c:extLst>
            <c:ext xmlns:c16="http://schemas.microsoft.com/office/drawing/2014/chart" uri="{C3380CC4-5D6E-409C-BE32-E72D297353CC}">
              <c16:uniqueId val="{00000004-168F-4023-A252-30626C64B1A4}"/>
            </c:ext>
          </c:extLst>
        </c:ser>
        <c:ser>
          <c:idx val="5"/>
          <c:order val="5"/>
          <c:tx>
            <c:strRef>
              <c:f>'3_Climate_investments'!$D$246</c:f>
              <c:strCache>
                <c:ptCount val="1"/>
                <c:pt idx="0">
                  <c:v>   [other]</c:v>
                </c:pt>
              </c:strCache>
            </c:strRef>
          </c:tx>
          <c:spPr>
            <a:solidFill>
              <a:schemeClr val="accent4">
                <a:lumMod val="60000"/>
              </a:schemeClr>
            </a:solidFill>
            <a:ln>
              <a:noFill/>
            </a:ln>
            <a:effectLst/>
          </c:spPr>
          <c:invertIfNegative val="0"/>
          <c:cat>
            <c:strRef>
              <c:f>'3_Climate_investments'!$H$239:$L$239</c:f>
              <c:strCache>
                <c:ptCount val="5"/>
                <c:pt idx="0">
                  <c:v>Current</c:v>
                </c:pt>
                <c:pt idx="1">
                  <c:v>Current - Target</c:v>
                </c:pt>
                <c:pt idx="2">
                  <c:v>2025</c:v>
                </c:pt>
                <c:pt idx="3">
                  <c:v>2035</c:v>
                </c:pt>
                <c:pt idx="4">
                  <c:v>2050</c:v>
                </c:pt>
              </c:strCache>
            </c:strRef>
          </c:cat>
          <c:val>
            <c:numRef>
              <c:f>'3_Climate_investments'!$H$246:$L$246</c:f>
              <c:numCache>
                <c:formatCode>#,##0</c:formatCode>
                <c:ptCount val="5"/>
                <c:pt idx="0" formatCode="General">
                  <c:v>10</c:v>
                </c:pt>
                <c:pt idx="1">
                  <c:v>50</c:v>
                </c:pt>
                <c:pt idx="2">
                  <c:v>50</c:v>
                </c:pt>
                <c:pt idx="3">
                  <c:v>65</c:v>
                </c:pt>
                <c:pt idx="4">
                  <c:v>80</c:v>
                </c:pt>
              </c:numCache>
            </c:numRef>
          </c:val>
          <c:extLst>
            <c:ext xmlns:c16="http://schemas.microsoft.com/office/drawing/2014/chart" uri="{C3380CC4-5D6E-409C-BE32-E72D297353CC}">
              <c16:uniqueId val="{00000005-168F-4023-A252-30626C64B1A4}"/>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 currency]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legend>
      <c:legendPos val="b"/>
      <c:layout>
        <c:manualLayout>
          <c:xMode val="edge"/>
          <c:yMode val="edge"/>
          <c:x val="0.11446410097552195"/>
          <c:y val="0.76048512753706099"/>
          <c:w val="0.77107179804895609"/>
          <c:h val="0.2103355355691138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'3_Climate_investments'!$E$251</c:f>
          <c:strCache>
            <c:ptCount val="1"/>
            <c:pt idx="0">
              <c:v>Total climate investment gap</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1021217197485018"/>
          <c:y val="0.18037693423199563"/>
          <c:w val="0.865631952338351"/>
          <c:h val="0.47215307127838047"/>
        </c:manualLayout>
      </c:layout>
      <c:barChart>
        <c:barDir val="col"/>
        <c:grouping val="stacked"/>
        <c:varyColors val="0"/>
        <c:ser>
          <c:idx val="0"/>
          <c:order val="0"/>
          <c:tx>
            <c:strRef>
              <c:f>'3_Climate_investments'!$D$255</c:f>
              <c:strCache>
                <c:ptCount val="1"/>
                <c:pt idx="0">
                  <c:v>Total adaptation investment gap</c:v>
                </c:pt>
              </c:strCache>
            </c:strRef>
          </c:tx>
          <c:spPr>
            <a:solidFill>
              <a:schemeClr val="accent1"/>
            </a:solidFill>
            <a:ln>
              <a:noFill/>
            </a:ln>
            <a:effectLst/>
          </c:spPr>
          <c:invertIfNegative val="0"/>
          <c:cat>
            <c:strRef>
              <c:f>'3_Climate_investments'!$I$253:$L$253</c:f>
              <c:strCache>
                <c:ptCount val="4"/>
                <c:pt idx="0">
                  <c:v>Current</c:v>
                </c:pt>
                <c:pt idx="1">
                  <c:v>2025</c:v>
                </c:pt>
                <c:pt idx="2">
                  <c:v>2035</c:v>
                </c:pt>
                <c:pt idx="3">
                  <c:v>2050</c:v>
                </c:pt>
              </c:strCache>
            </c:strRef>
          </c:cat>
          <c:val>
            <c:numRef>
              <c:f>'3_Climate_investments'!$I$255:$L$255</c:f>
              <c:numCache>
                <c:formatCode>#,##0</c:formatCode>
                <c:ptCount val="4"/>
                <c:pt idx="0">
                  <c:v>165</c:v>
                </c:pt>
                <c:pt idx="1">
                  <c:v>295</c:v>
                </c:pt>
                <c:pt idx="2">
                  <c:v>480</c:v>
                </c:pt>
                <c:pt idx="3">
                  <c:v>575</c:v>
                </c:pt>
              </c:numCache>
            </c:numRef>
          </c:val>
          <c:extLst>
            <c:ext xmlns:c16="http://schemas.microsoft.com/office/drawing/2014/chart" uri="{C3380CC4-5D6E-409C-BE32-E72D297353CC}">
              <c16:uniqueId val="{00000000-0915-490E-B150-1286F1FD9F47}"/>
            </c:ext>
          </c:extLst>
        </c:ser>
        <c:ser>
          <c:idx val="1"/>
          <c:order val="1"/>
          <c:tx>
            <c:strRef>
              <c:f>'3_Climate_investments'!$D$256</c:f>
              <c:strCache>
                <c:ptCount val="1"/>
                <c:pt idx="0">
                  <c:v>Total mitigation investment gap</c:v>
                </c:pt>
              </c:strCache>
            </c:strRef>
          </c:tx>
          <c:spPr>
            <a:solidFill>
              <a:schemeClr val="accent6"/>
            </a:solidFill>
            <a:ln>
              <a:noFill/>
            </a:ln>
            <a:effectLst/>
          </c:spPr>
          <c:invertIfNegative val="0"/>
          <c:cat>
            <c:strRef>
              <c:f>'3_Climate_investments'!$I$253:$L$253</c:f>
              <c:strCache>
                <c:ptCount val="4"/>
                <c:pt idx="0">
                  <c:v>Current</c:v>
                </c:pt>
                <c:pt idx="1">
                  <c:v>2025</c:v>
                </c:pt>
                <c:pt idx="2">
                  <c:v>2035</c:v>
                </c:pt>
                <c:pt idx="3">
                  <c:v>2050</c:v>
                </c:pt>
              </c:strCache>
            </c:strRef>
          </c:cat>
          <c:val>
            <c:numRef>
              <c:f>'3_Climate_investments'!$I$256:$L$256</c:f>
              <c:numCache>
                <c:formatCode>#,##0</c:formatCode>
                <c:ptCount val="4"/>
                <c:pt idx="0">
                  <c:v>190</c:v>
                </c:pt>
                <c:pt idx="1">
                  <c:v>225</c:v>
                </c:pt>
                <c:pt idx="2">
                  <c:v>305</c:v>
                </c:pt>
                <c:pt idx="3">
                  <c:v>380</c:v>
                </c:pt>
              </c:numCache>
            </c:numRef>
          </c:val>
          <c:extLst>
            <c:ext xmlns:c16="http://schemas.microsoft.com/office/drawing/2014/chart" uri="{C3380CC4-5D6E-409C-BE32-E72D297353CC}">
              <c16:uniqueId val="{00000001-0915-490E-B150-1286F1FD9F47}"/>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strRef>
              <c:f>'2_LTS_Overview'!$E$57</c:f>
              <c:strCache>
                <c:ptCount val="1"/>
                <c:pt idx="0">
                  <c:v>[local currency]</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legend>
      <c:legendPos val="b"/>
      <c:layout>
        <c:manualLayout>
          <c:xMode val="edge"/>
          <c:yMode val="edge"/>
          <c:x val="0.11446410097552195"/>
          <c:y val="0.76048512753706099"/>
          <c:w val="0.77399062643276006"/>
          <c:h val="9.445098168837179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'3_Climate_investments'!$E$261</c:f>
          <c:strCache>
            <c:ptCount val="1"/>
            <c:pt idx="0">
              <c:v>Total climate-harmful investments</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1429404458029233"/>
          <c:y val="0.18037693423199563"/>
          <c:w val="0.86154990337058557"/>
          <c:h val="0.47215307127838047"/>
        </c:manualLayout>
      </c:layout>
      <c:barChart>
        <c:barDir val="col"/>
        <c:grouping val="stacked"/>
        <c:varyColors val="0"/>
        <c:ser>
          <c:idx val="0"/>
          <c:order val="0"/>
          <c:tx>
            <c:strRef>
              <c:f>'3_Climate_investments'!$D$265</c:f>
              <c:strCache>
                <c:ptCount val="1"/>
                <c:pt idx="0">
                  <c:v>Climate-harmful investments</c:v>
                </c:pt>
              </c:strCache>
            </c:strRef>
          </c:tx>
          <c:spPr>
            <a:solidFill>
              <a:schemeClr val="accent2"/>
            </a:solidFill>
            <a:ln>
              <a:noFill/>
            </a:ln>
            <a:effectLst/>
          </c:spPr>
          <c:invertIfNegative val="0"/>
          <c:cat>
            <c:strRef>
              <c:f>'3_Climate_investments'!$H$263:$L$263</c:f>
              <c:strCache>
                <c:ptCount val="5"/>
                <c:pt idx="0">
                  <c:v>Current</c:v>
                </c:pt>
                <c:pt idx="1">
                  <c:v>Current - Target</c:v>
                </c:pt>
                <c:pt idx="2">
                  <c:v>2025</c:v>
                </c:pt>
                <c:pt idx="3">
                  <c:v>2035</c:v>
                </c:pt>
                <c:pt idx="4">
                  <c:v>2050</c:v>
                </c:pt>
              </c:strCache>
            </c:strRef>
          </c:cat>
          <c:val>
            <c:numRef>
              <c:f>'3_Climate_investments'!$H$265:$L$265</c:f>
              <c:numCache>
                <c:formatCode>#,##0</c:formatCode>
                <c:ptCount val="5"/>
                <c:pt idx="0">
                  <c:v>620</c:v>
                </c:pt>
                <c:pt idx="1">
                  <c:v>360</c:v>
                </c:pt>
                <c:pt idx="2">
                  <c:v>250</c:v>
                </c:pt>
                <c:pt idx="3">
                  <c:v>160</c:v>
                </c:pt>
                <c:pt idx="4">
                  <c:v>105</c:v>
                </c:pt>
              </c:numCache>
            </c:numRef>
          </c:val>
          <c:extLst>
            <c:ext xmlns:c16="http://schemas.microsoft.com/office/drawing/2014/chart" uri="{C3380CC4-5D6E-409C-BE32-E72D297353CC}">
              <c16:uniqueId val="{00000000-5D16-4174-A4D3-E41B381F7A58}"/>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 currency]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'3_Climate_investments'!$E$270</c:f>
          <c:strCache>
            <c:ptCount val="1"/>
            <c:pt idx="0">
              <c:v>Climate-harmful investments by sector</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954286417037729"/>
          <c:y val="0.18037693423199563"/>
          <c:w val="0.86630131305729219"/>
          <c:h val="0.47215307127838047"/>
        </c:manualLayout>
      </c:layout>
      <c:barChart>
        <c:barDir val="col"/>
        <c:grouping val="stacked"/>
        <c:varyColors val="0"/>
        <c:ser>
          <c:idx val="0"/>
          <c:order val="0"/>
          <c:tx>
            <c:strRef>
              <c:f>'3_Climate_investments'!$D$274</c:f>
              <c:strCache>
                <c:ptCount val="1"/>
                <c:pt idx="0">
                  <c:v>   energy production</c:v>
                </c:pt>
              </c:strCache>
            </c:strRef>
          </c:tx>
          <c:spPr>
            <a:solidFill>
              <a:schemeClr val="accent2"/>
            </a:solidFill>
            <a:ln>
              <a:noFill/>
            </a:ln>
            <a:effectLst/>
          </c:spPr>
          <c:invertIfNegative val="0"/>
          <c:cat>
            <c:strRef>
              <c:f>'3_Climate_investments'!$H$272:$L$272</c:f>
              <c:strCache>
                <c:ptCount val="5"/>
                <c:pt idx="0">
                  <c:v>Current</c:v>
                </c:pt>
                <c:pt idx="1">
                  <c:v>Current - Target</c:v>
                </c:pt>
                <c:pt idx="2">
                  <c:v>2025</c:v>
                </c:pt>
                <c:pt idx="3">
                  <c:v>2035</c:v>
                </c:pt>
                <c:pt idx="4">
                  <c:v>2050</c:v>
                </c:pt>
              </c:strCache>
            </c:strRef>
          </c:cat>
          <c:val>
            <c:numRef>
              <c:f>'3_Climate_investments'!$H$274:$L$274</c:f>
              <c:numCache>
                <c:formatCode>#,##0</c:formatCode>
                <c:ptCount val="5"/>
                <c:pt idx="0" formatCode="General">
                  <c:v>100</c:v>
                </c:pt>
                <c:pt idx="1">
                  <c:v>50</c:v>
                </c:pt>
                <c:pt idx="2">
                  <c:v>40</c:v>
                </c:pt>
                <c:pt idx="3">
                  <c:v>30</c:v>
                </c:pt>
                <c:pt idx="4">
                  <c:v>20</c:v>
                </c:pt>
              </c:numCache>
            </c:numRef>
          </c:val>
          <c:extLst>
            <c:ext xmlns:c16="http://schemas.microsoft.com/office/drawing/2014/chart" uri="{C3380CC4-5D6E-409C-BE32-E72D297353CC}">
              <c16:uniqueId val="{00000000-DF08-4BC5-8D64-FB4A9E83FAAE}"/>
            </c:ext>
          </c:extLst>
        </c:ser>
        <c:ser>
          <c:idx val="1"/>
          <c:order val="1"/>
          <c:tx>
            <c:strRef>
              <c:f>'3_Climate_investments'!$D$275</c:f>
              <c:strCache>
                <c:ptCount val="1"/>
                <c:pt idx="0">
                  <c:v>   buildings</c:v>
                </c:pt>
              </c:strCache>
            </c:strRef>
          </c:tx>
          <c:spPr>
            <a:solidFill>
              <a:schemeClr val="accent4"/>
            </a:solidFill>
            <a:ln>
              <a:noFill/>
            </a:ln>
            <a:effectLst/>
          </c:spPr>
          <c:invertIfNegative val="0"/>
          <c:cat>
            <c:strRef>
              <c:f>'3_Climate_investments'!$H$272:$L$272</c:f>
              <c:strCache>
                <c:ptCount val="5"/>
                <c:pt idx="0">
                  <c:v>Current</c:v>
                </c:pt>
                <c:pt idx="1">
                  <c:v>Current - Target</c:v>
                </c:pt>
                <c:pt idx="2">
                  <c:v>2025</c:v>
                </c:pt>
                <c:pt idx="3">
                  <c:v>2035</c:v>
                </c:pt>
                <c:pt idx="4">
                  <c:v>2050</c:v>
                </c:pt>
              </c:strCache>
            </c:strRef>
          </c:cat>
          <c:val>
            <c:numRef>
              <c:f>'3_Climate_investments'!$H$275:$L$275</c:f>
              <c:numCache>
                <c:formatCode>#,##0</c:formatCode>
                <c:ptCount val="5"/>
                <c:pt idx="0" formatCode="General">
                  <c:v>110</c:v>
                </c:pt>
                <c:pt idx="1">
                  <c:v>40</c:v>
                </c:pt>
                <c:pt idx="2">
                  <c:v>30</c:v>
                </c:pt>
                <c:pt idx="3">
                  <c:v>20</c:v>
                </c:pt>
                <c:pt idx="4">
                  <c:v>10</c:v>
                </c:pt>
              </c:numCache>
            </c:numRef>
          </c:val>
          <c:extLst>
            <c:ext xmlns:c16="http://schemas.microsoft.com/office/drawing/2014/chart" uri="{C3380CC4-5D6E-409C-BE32-E72D297353CC}">
              <c16:uniqueId val="{00000001-DF08-4BC5-8D64-FB4A9E83FAAE}"/>
            </c:ext>
          </c:extLst>
        </c:ser>
        <c:ser>
          <c:idx val="2"/>
          <c:order val="2"/>
          <c:tx>
            <c:strRef>
              <c:f>'3_Climate_investments'!$D$276</c:f>
              <c:strCache>
                <c:ptCount val="1"/>
                <c:pt idx="0">
                  <c:v>   transport</c:v>
                </c:pt>
              </c:strCache>
            </c:strRef>
          </c:tx>
          <c:spPr>
            <a:solidFill>
              <a:schemeClr val="accent6"/>
            </a:solidFill>
            <a:ln>
              <a:noFill/>
            </a:ln>
            <a:effectLst/>
          </c:spPr>
          <c:invertIfNegative val="0"/>
          <c:cat>
            <c:strRef>
              <c:f>'3_Climate_investments'!$H$272:$L$272</c:f>
              <c:strCache>
                <c:ptCount val="5"/>
                <c:pt idx="0">
                  <c:v>Current</c:v>
                </c:pt>
                <c:pt idx="1">
                  <c:v>Current - Target</c:v>
                </c:pt>
                <c:pt idx="2">
                  <c:v>2025</c:v>
                </c:pt>
                <c:pt idx="3">
                  <c:v>2035</c:v>
                </c:pt>
                <c:pt idx="4">
                  <c:v>2050</c:v>
                </c:pt>
              </c:strCache>
            </c:strRef>
          </c:cat>
          <c:val>
            <c:numRef>
              <c:f>'3_Climate_investments'!$H$276:$L$276</c:f>
              <c:numCache>
                <c:formatCode>#,##0</c:formatCode>
                <c:ptCount val="5"/>
                <c:pt idx="0" formatCode="General">
                  <c:v>120</c:v>
                </c:pt>
                <c:pt idx="1">
                  <c:v>60</c:v>
                </c:pt>
                <c:pt idx="2">
                  <c:v>50</c:v>
                </c:pt>
                <c:pt idx="3">
                  <c:v>0</c:v>
                </c:pt>
                <c:pt idx="4">
                  <c:v>0</c:v>
                </c:pt>
              </c:numCache>
            </c:numRef>
          </c:val>
          <c:extLst>
            <c:ext xmlns:c16="http://schemas.microsoft.com/office/drawing/2014/chart" uri="{C3380CC4-5D6E-409C-BE32-E72D297353CC}">
              <c16:uniqueId val="{00000002-DF08-4BC5-8D64-FB4A9E83FAAE}"/>
            </c:ext>
          </c:extLst>
        </c:ser>
        <c:ser>
          <c:idx val="3"/>
          <c:order val="3"/>
          <c:tx>
            <c:strRef>
              <c:f>'3_Climate_investments'!$D$277</c:f>
              <c:strCache>
                <c:ptCount val="1"/>
                <c:pt idx="0">
                  <c:v>   industry</c:v>
                </c:pt>
              </c:strCache>
            </c:strRef>
          </c:tx>
          <c:spPr>
            <a:solidFill>
              <a:schemeClr val="accent2">
                <a:lumMod val="60000"/>
              </a:schemeClr>
            </a:solidFill>
            <a:ln>
              <a:noFill/>
            </a:ln>
            <a:effectLst/>
          </c:spPr>
          <c:invertIfNegative val="0"/>
          <c:cat>
            <c:strRef>
              <c:f>'3_Climate_investments'!$H$272:$L$272</c:f>
              <c:strCache>
                <c:ptCount val="5"/>
                <c:pt idx="0">
                  <c:v>Current</c:v>
                </c:pt>
                <c:pt idx="1">
                  <c:v>Current - Target</c:v>
                </c:pt>
                <c:pt idx="2">
                  <c:v>2025</c:v>
                </c:pt>
                <c:pt idx="3">
                  <c:v>2035</c:v>
                </c:pt>
                <c:pt idx="4">
                  <c:v>2050</c:v>
                </c:pt>
              </c:strCache>
            </c:strRef>
          </c:cat>
          <c:val>
            <c:numRef>
              <c:f>'3_Climate_investments'!$H$277:$L$277</c:f>
              <c:numCache>
                <c:formatCode>#,##0</c:formatCode>
                <c:ptCount val="5"/>
                <c:pt idx="0" formatCode="General">
                  <c:v>140</c:v>
                </c:pt>
                <c:pt idx="1">
                  <c:v>100</c:v>
                </c:pt>
                <c:pt idx="2">
                  <c:v>40</c:v>
                </c:pt>
                <c:pt idx="3">
                  <c:v>20</c:v>
                </c:pt>
                <c:pt idx="4">
                  <c:v>20</c:v>
                </c:pt>
              </c:numCache>
            </c:numRef>
          </c:val>
          <c:extLst>
            <c:ext xmlns:c16="http://schemas.microsoft.com/office/drawing/2014/chart" uri="{C3380CC4-5D6E-409C-BE32-E72D297353CC}">
              <c16:uniqueId val="{00000003-DF08-4BC5-8D64-FB4A9E83FAAE}"/>
            </c:ext>
          </c:extLst>
        </c:ser>
        <c:ser>
          <c:idx val="4"/>
          <c:order val="4"/>
          <c:tx>
            <c:strRef>
              <c:f>'3_Climate_investments'!$D$278</c:f>
              <c:strCache>
                <c:ptCount val="1"/>
                <c:pt idx="0">
                  <c:v>   AFOLU</c:v>
                </c:pt>
              </c:strCache>
            </c:strRef>
          </c:tx>
          <c:spPr>
            <a:solidFill>
              <a:schemeClr val="accent4">
                <a:lumMod val="60000"/>
              </a:schemeClr>
            </a:solidFill>
            <a:ln>
              <a:noFill/>
            </a:ln>
            <a:effectLst/>
          </c:spPr>
          <c:invertIfNegative val="0"/>
          <c:cat>
            <c:strRef>
              <c:f>'3_Climate_investments'!$H$272:$L$272</c:f>
              <c:strCache>
                <c:ptCount val="5"/>
                <c:pt idx="0">
                  <c:v>Current</c:v>
                </c:pt>
                <c:pt idx="1">
                  <c:v>Current - Target</c:v>
                </c:pt>
                <c:pt idx="2">
                  <c:v>2025</c:v>
                </c:pt>
                <c:pt idx="3">
                  <c:v>2035</c:v>
                </c:pt>
                <c:pt idx="4">
                  <c:v>2050</c:v>
                </c:pt>
              </c:strCache>
            </c:strRef>
          </c:cat>
          <c:val>
            <c:numRef>
              <c:f>'3_Climate_investments'!$H$278:$L$278</c:f>
              <c:numCache>
                <c:formatCode>#,##0</c:formatCode>
                <c:ptCount val="5"/>
                <c:pt idx="0" formatCode="General">
                  <c:v>100</c:v>
                </c:pt>
                <c:pt idx="1">
                  <c:v>40</c:v>
                </c:pt>
                <c:pt idx="2">
                  <c:v>40</c:v>
                </c:pt>
                <c:pt idx="3">
                  <c:v>40</c:v>
                </c:pt>
                <c:pt idx="4">
                  <c:v>30</c:v>
                </c:pt>
              </c:numCache>
            </c:numRef>
          </c:val>
          <c:extLst>
            <c:ext xmlns:c16="http://schemas.microsoft.com/office/drawing/2014/chart" uri="{C3380CC4-5D6E-409C-BE32-E72D297353CC}">
              <c16:uniqueId val="{00000004-DF08-4BC5-8D64-FB4A9E83FAAE}"/>
            </c:ext>
          </c:extLst>
        </c:ser>
        <c:ser>
          <c:idx val="5"/>
          <c:order val="5"/>
          <c:tx>
            <c:strRef>
              <c:f>'3_Climate_investments'!$D$279</c:f>
              <c:strCache>
                <c:ptCount val="1"/>
                <c:pt idx="0">
                  <c:v>   [other]</c:v>
                </c:pt>
              </c:strCache>
            </c:strRef>
          </c:tx>
          <c:spPr>
            <a:solidFill>
              <a:schemeClr val="accent6">
                <a:lumMod val="60000"/>
              </a:schemeClr>
            </a:solidFill>
            <a:ln>
              <a:noFill/>
            </a:ln>
            <a:effectLst/>
          </c:spPr>
          <c:invertIfNegative val="0"/>
          <c:cat>
            <c:strRef>
              <c:f>'3_Climate_investments'!$H$272:$L$272</c:f>
              <c:strCache>
                <c:ptCount val="5"/>
                <c:pt idx="0">
                  <c:v>Current</c:v>
                </c:pt>
                <c:pt idx="1">
                  <c:v>Current - Target</c:v>
                </c:pt>
                <c:pt idx="2">
                  <c:v>2025</c:v>
                </c:pt>
                <c:pt idx="3">
                  <c:v>2035</c:v>
                </c:pt>
                <c:pt idx="4">
                  <c:v>2050</c:v>
                </c:pt>
              </c:strCache>
            </c:strRef>
          </c:cat>
          <c:val>
            <c:numRef>
              <c:f>'3_Climate_investments'!$H$279:$L$279</c:f>
              <c:numCache>
                <c:formatCode>#,##0</c:formatCode>
                <c:ptCount val="5"/>
                <c:pt idx="0" formatCode="General">
                  <c:v>50</c:v>
                </c:pt>
                <c:pt idx="1">
                  <c:v>70</c:v>
                </c:pt>
                <c:pt idx="2">
                  <c:v>50</c:v>
                </c:pt>
                <c:pt idx="3">
                  <c:v>50</c:v>
                </c:pt>
                <c:pt idx="4">
                  <c:v>25</c:v>
                </c:pt>
              </c:numCache>
            </c:numRef>
          </c:val>
          <c:extLst>
            <c:ext xmlns:c16="http://schemas.microsoft.com/office/drawing/2014/chart" uri="{C3380CC4-5D6E-409C-BE32-E72D297353CC}">
              <c16:uniqueId val="{00000005-DF08-4BC5-8D64-FB4A9E83FAAE}"/>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a:t>
                </a:r>
                <a:r>
                  <a:rPr lang="fr-FR" baseline="0"/>
                  <a:t> currency]</a:t>
                </a:r>
                <a:endParaRPr lang="fr-F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legend>
      <c:legendPos val="b"/>
      <c:layout>
        <c:manualLayout>
          <c:xMode val="edge"/>
          <c:yMode val="edge"/>
          <c:x val="0.11446410097552195"/>
          <c:y val="0.76048512753706099"/>
          <c:w val="0.72769006067052422"/>
          <c:h val="9.889387299496889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'4_Policies_&amp;_Financing'!$E$453</c:f>
          <c:strCache>
            <c:ptCount val="1"/>
            <c:pt idx="0">
              <c:v>Current and projected government spending for mitigation</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941701852604979"/>
          <c:y val="0.18037693423199563"/>
          <c:w val="0.86642712480480555"/>
          <c:h val="0.47215307127838047"/>
        </c:manualLayout>
      </c:layout>
      <c:barChart>
        <c:barDir val="col"/>
        <c:grouping val="stacked"/>
        <c:varyColors val="0"/>
        <c:ser>
          <c:idx val="13"/>
          <c:order val="0"/>
          <c:tx>
            <c:strRef>
              <c:f>'4_Policies_&amp;_Financing'!$D$459</c:f>
              <c:strCache>
                <c:ptCount val="1"/>
                <c:pt idx="0">
                  <c:v>   energy production</c:v>
                </c:pt>
              </c:strCache>
            </c:strRef>
          </c:tx>
          <c:spPr>
            <a:solidFill>
              <a:schemeClr val="accent5">
                <a:lumMod val="60000"/>
                <a:lumOff val="40000"/>
              </a:schemeClr>
            </a:solidFill>
            <a:ln>
              <a:noFill/>
            </a:ln>
            <a:effectLst/>
          </c:spPr>
          <c:invertIfNegative val="0"/>
          <c:cat>
            <c:strRef>
              <c:f>'4_Policies_&amp;_Financing'!$H$457:$L$457</c:f>
              <c:strCache>
                <c:ptCount val="5"/>
                <c:pt idx="0">
                  <c:v>Current</c:v>
                </c:pt>
                <c:pt idx="1">
                  <c:v>Current - Target</c:v>
                </c:pt>
                <c:pt idx="2">
                  <c:v>2025</c:v>
                </c:pt>
                <c:pt idx="3">
                  <c:v>2035</c:v>
                </c:pt>
                <c:pt idx="4">
                  <c:v>2050</c:v>
                </c:pt>
              </c:strCache>
            </c:strRef>
          </c:cat>
          <c:val>
            <c:numRef>
              <c:f>'4_Policies_&amp;_Financing'!$H$459:$L$459</c:f>
              <c:numCache>
                <c:formatCode>General</c:formatCode>
                <c:ptCount val="5"/>
                <c:pt idx="0">
                  <c:v>30</c:v>
                </c:pt>
                <c:pt idx="1">
                  <c:v>35</c:v>
                </c:pt>
                <c:pt idx="2">
                  <c:v>35</c:v>
                </c:pt>
                <c:pt idx="3">
                  <c:v>50</c:v>
                </c:pt>
                <c:pt idx="4">
                  <c:v>50</c:v>
                </c:pt>
              </c:numCache>
            </c:numRef>
          </c:val>
          <c:extLst>
            <c:ext xmlns:c16="http://schemas.microsoft.com/office/drawing/2014/chart" uri="{C3380CC4-5D6E-409C-BE32-E72D297353CC}">
              <c16:uniqueId val="{00000018-CAEE-4DBB-B719-9FA690DF83D6}"/>
            </c:ext>
          </c:extLst>
        </c:ser>
        <c:ser>
          <c:idx val="0"/>
          <c:order val="1"/>
          <c:tx>
            <c:strRef>
              <c:f>'4_Policies_&amp;_Financing'!$D$460</c:f>
              <c:strCache>
                <c:ptCount val="1"/>
                <c:pt idx="0">
                  <c:v>   buildings</c:v>
                </c:pt>
              </c:strCache>
            </c:strRef>
          </c:tx>
          <c:spPr>
            <a:solidFill>
              <a:schemeClr val="accent6"/>
            </a:solidFill>
            <a:ln>
              <a:noFill/>
            </a:ln>
            <a:effectLst/>
          </c:spPr>
          <c:invertIfNegative val="0"/>
          <c:cat>
            <c:strRef>
              <c:f>'4_Policies_&amp;_Financing'!$H$457:$L$457</c:f>
              <c:strCache>
                <c:ptCount val="5"/>
                <c:pt idx="0">
                  <c:v>Current</c:v>
                </c:pt>
                <c:pt idx="1">
                  <c:v>Current - Target</c:v>
                </c:pt>
                <c:pt idx="2">
                  <c:v>2025</c:v>
                </c:pt>
                <c:pt idx="3">
                  <c:v>2035</c:v>
                </c:pt>
                <c:pt idx="4">
                  <c:v>2050</c:v>
                </c:pt>
              </c:strCache>
            </c:strRef>
          </c:cat>
          <c:val>
            <c:numRef>
              <c:f>'4_Policies_&amp;_Financing'!$H$460:$L$460</c:f>
              <c:numCache>
                <c:formatCode>General</c:formatCode>
                <c:ptCount val="5"/>
                <c:pt idx="0">
                  <c:v>20</c:v>
                </c:pt>
                <c:pt idx="1">
                  <c:v>30</c:v>
                </c:pt>
                <c:pt idx="2">
                  <c:v>40</c:v>
                </c:pt>
                <c:pt idx="3">
                  <c:v>40</c:v>
                </c:pt>
                <c:pt idx="4">
                  <c:v>50</c:v>
                </c:pt>
              </c:numCache>
            </c:numRef>
          </c:val>
          <c:extLst>
            <c:ext xmlns:c16="http://schemas.microsoft.com/office/drawing/2014/chart" uri="{C3380CC4-5D6E-409C-BE32-E72D297353CC}">
              <c16:uniqueId val="{00000019-CAEE-4DBB-B719-9FA690DF83D6}"/>
            </c:ext>
          </c:extLst>
        </c:ser>
        <c:ser>
          <c:idx val="1"/>
          <c:order val="2"/>
          <c:tx>
            <c:strRef>
              <c:f>'4_Policies_&amp;_Financing'!$D$461</c:f>
              <c:strCache>
                <c:ptCount val="1"/>
                <c:pt idx="0">
                  <c:v>   transport</c:v>
                </c:pt>
              </c:strCache>
            </c:strRef>
          </c:tx>
          <c:spPr>
            <a:solidFill>
              <a:schemeClr val="accent5"/>
            </a:solidFill>
            <a:ln>
              <a:noFill/>
            </a:ln>
            <a:effectLst/>
          </c:spPr>
          <c:invertIfNegative val="0"/>
          <c:cat>
            <c:strRef>
              <c:f>'4_Policies_&amp;_Financing'!$H$457:$L$457</c:f>
              <c:strCache>
                <c:ptCount val="5"/>
                <c:pt idx="0">
                  <c:v>Current</c:v>
                </c:pt>
                <c:pt idx="1">
                  <c:v>Current - Target</c:v>
                </c:pt>
                <c:pt idx="2">
                  <c:v>2025</c:v>
                </c:pt>
                <c:pt idx="3">
                  <c:v>2035</c:v>
                </c:pt>
                <c:pt idx="4">
                  <c:v>2050</c:v>
                </c:pt>
              </c:strCache>
            </c:strRef>
          </c:cat>
          <c:val>
            <c:numRef>
              <c:f>'4_Policies_&amp;_Financing'!$H$461:$L$461</c:f>
              <c:numCache>
                <c:formatCode>General</c:formatCode>
                <c:ptCount val="5"/>
                <c:pt idx="0">
                  <c:v>10</c:v>
                </c:pt>
                <c:pt idx="1">
                  <c:v>10</c:v>
                </c:pt>
                <c:pt idx="2">
                  <c:v>20</c:v>
                </c:pt>
                <c:pt idx="3">
                  <c:v>40</c:v>
                </c:pt>
                <c:pt idx="4">
                  <c:v>20</c:v>
                </c:pt>
              </c:numCache>
            </c:numRef>
          </c:val>
          <c:extLst>
            <c:ext xmlns:c16="http://schemas.microsoft.com/office/drawing/2014/chart" uri="{C3380CC4-5D6E-409C-BE32-E72D297353CC}">
              <c16:uniqueId val="{0000001A-CAEE-4DBB-B719-9FA690DF83D6}"/>
            </c:ext>
          </c:extLst>
        </c:ser>
        <c:ser>
          <c:idx val="2"/>
          <c:order val="3"/>
          <c:tx>
            <c:strRef>
              <c:f>'4_Policies_&amp;_Financing'!$D$462</c:f>
              <c:strCache>
                <c:ptCount val="1"/>
                <c:pt idx="0">
                  <c:v>   industry</c:v>
                </c:pt>
              </c:strCache>
            </c:strRef>
          </c:tx>
          <c:spPr>
            <a:solidFill>
              <a:schemeClr val="accent4"/>
            </a:solidFill>
            <a:ln>
              <a:noFill/>
            </a:ln>
            <a:effectLst/>
          </c:spPr>
          <c:invertIfNegative val="0"/>
          <c:cat>
            <c:strRef>
              <c:f>'4_Policies_&amp;_Financing'!$H$457:$L$457</c:f>
              <c:strCache>
                <c:ptCount val="5"/>
                <c:pt idx="0">
                  <c:v>Current</c:v>
                </c:pt>
                <c:pt idx="1">
                  <c:v>Current - Target</c:v>
                </c:pt>
                <c:pt idx="2">
                  <c:v>2025</c:v>
                </c:pt>
                <c:pt idx="3">
                  <c:v>2035</c:v>
                </c:pt>
                <c:pt idx="4">
                  <c:v>2050</c:v>
                </c:pt>
              </c:strCache>
            </c:strRef>
          </c:cat>
          <c:val>
            <c:numRef>
              <c:f>'4_Policies_&amp;_Financing'!$H$462:$L$462</c:f>
              <c:numCache>
                <c:formatCode>General</c:formatCode>
                <c:ptCount val="5"/>
                <c:pt idx="0">
                  <c:v>15</c:v>
                </c:pt>
                <c:pt idx="1">
                  <c:v>15</c:v>
                </c:pt>
                <c:pt idx="2">
                  <c:v>20</c:v>
                </c:pt>
                <c:pt idx="3">
                  <c:v>30</c:v>
                </c:pt>
                <c:pt idx="4">
                  <c:v>35</c:v>
                </c:pt>
              </c:numCache>
            </c:numRef>
          </c:val>
          <c:extLst>
            <c:ext xmlns:c16="http://schemas.microsoft.com/office/drawing/2014/chart" uri="{C3380CC4-5D6E-409C-BE32-E72D297353CC}">
              <c16:uniqueId val="{0000001B-CAEE-4DBB-B719-9FA690DF83D6}"/>
            </c:ext>
          </c:extLst>
        </c:ser>
        <c:ser>
          <c:idx val="3"/>
          <c:order val="4"/>
          <c:tx>
            <c:strRef>
              <c:f>'4_Policies_&amp;_Financing'!$D$463</c:f>
              <c:strCache>
                <c:ptCount val="1"/>
                <c:pt idx="0">
                  <c:v>   AFOLU</c:v>
                </c:pt>
              </c:strCache>
            </c:strRef>
          </c:tx>
          <c:spPr>
            <a:solidFill>
              <a:schemeClr val="accent6">
                <a:lumMod val="60000"/>
              </a:schemeClr>
            </a:solidFill>
            <a:ln>
              <a:noFill/>
            </a:ln>
            <a:effectLst/>
          </c:spPr>
          <c:invertIfNegative val="0"/>
          <c:cat>
            <c:strRef>
              <c:f>'4_Policies_&amp;_Financing'!$H$457:$L$457</c:f>
              <c:strCache>
                <c:ptCount val="5"/>
                <c:pt idx="0">
                  <c:v>Current</c:v>
                </c:pt>
                <c:pt idx="1">
                  <c:v>Current - Target</c:v>
                </c:pt>
                <c:pt idx="2">
                  <c:v>2025</c:v>
                </c:pt>
                <c:pt idx="3">
                  <c:v>2035</c:v>
                </c:pt>
                <c:pt idx="4">
                  <c:v>2050</c:v>
                </c:pt>
              </c:strCache>
            </c:strRef>
          </c:cat>
          <c:val>
            <c:numRef>
              <c:f>'4_Policies_&amp;_Financing'!$H$463:$L$463</c:f>
              <c:numCache>
                <c:formatCode>General</c:formatCode>
                <c:ptCount val="5"/>
                <c:pt idx="0">
                  <c:v>25</c:v>
                </c:pt>
                <c:pt idx="1">
                  <c:v>30</c:v>
                </c:pt>
                <c:pt idx="2">
                  <c:v>40</c:v>
                </c:pt>
                <c:pt idx="3">
                  <c:v>50</c:v>
                </c:pt>
                <c:pt idx="4">
                  <c:v>60</c:v>
                </c:pt>
              </c:numCache>
            </c:numRef>
          </c:val>
          <c:extLst>
            <c:ext xmlns:c16="http://schemas.microsoft.com/office/drawing/2014/chart" uri="{C3380CC4-5D6E-409C-BE32-E72D297353CC}">
              <c16:uniqueId val="{0000001C-CAEE-4DBB-B719-9FA690DF83D6}"/>
            </c:ext>
          </c:extLst>
        </c:ser>
        <c:ser>
          <c:idx val="4"/>
          <c:order val="5"/>
          <c:tx>
            <c:strRef>
              <c:f>'4_Policies_&amp;_Financing'!$D$464</c:f>
              <c:strCache>
                <c:ptCount val="1"/>
                <c:pt idx="0">
                  <c:v>   [other]</c:v>
                </c:pt>
              </c:strCache>
            </c:strRef>
          </c:tx>
          <c:spPr>
            <a:solidFill>
              <a:schemeClr val="accent5">
                <a:lumMod val="60000"/>
              </a:schemeClr>
            </a:solidFill>
            <a:ln>
              <a:noFill/>
            </a:ln>
            <a:effectLst/>
          </c:spPr>
          <c:invertIfNegative val="0"/>
          <c:cat>
            <c:strRef>
              <c:f>'4_Policies_&amp;_Financing'!$H$457:$L$457</c:f>
              <c:strCache>
                <c:ptCount val="5"/>
                <c:pt idx="0">
                  <c:v>Current</c:v>
                </c:pt>
                <c:pt idx="1">
                  <c:v>Current - Target</c:v>
                </c:pt>
                <c:pt idx="2">
                  <c:v>2025</c:v>
                </c:pt>
                <c:pt idx="3">
                  <c:v>2035</c:v>
                </c:pt>
                <c:pt idx="4">
                  <c:v>2050</c:v>
                </c:pt>
              </c:strCache>
            </c:strRef>
          </c:cat>
          <c:val>
            <c:numRef>
              <c:f>'4_Policies_&amp;_Financing'!$H$464:$L$464</c:f>
              <c:numCache>
                <c:formatCode>General</c:formatCode>
                <c:ptCount val="5"/>
                <c:pt idx="0">
                  <c:v>20</c:v>
                </c:pt>
                <c:pt idx="1">
                  <c:v>25</c:v>
                </c:pt>
                <c:pt idx="2">
                  <c:v>30</c:v>
                </c:pt>
                <c:pt idx="3">
                  <c:v>40</c:v>
                </c:pt>
                <c:pt idx="4">
                  <c:v>50</c:v>
                </c:pt>
              </c:numCache>
            </c:numRef>
          </c:val>
          <c:extLst>
            <c:ext xmlns:c16="http://schemas.microsoft.com/office/drawing/2014/chart" uri="{C3380CC4-5D6E-409C-BE32-E72D297353CC}">
              <c16:uniqueId val="{0000001D-CAEE-4DBB-B719-9FA690DF83D6}"/>
            </c:ext>
          </c:extLst>
        </c:ser>
        <c:dLbls>
          <c:showLegendKey val="0"/>
          <c:showVal val="0"/>
          <c:showCatName val="0"/>
          <c:showSerName val="0"/>
          <c:showPercent val="0"/>
          <c:showBubbleSize val="0"/>
        </c:dLbls>
        <c:gapWidth val="150"/>
        <c:overlap val="100"/>
        <c:axId val="742258015"/>
        <c:axId val="742263007"/>
      </c:barChart>
      <c:catAx>
        <c:axId val="742258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63007"/>
        <c:crosses val="autoZero"/>
        <c:auto val="1"/>
        <c:lblAlgn val="ctr"/>
        <c:lblOffset val="100"/>
        <c:noMultiLvlLbl val="0"/>
      </c:catAx>
      <c:valAx>
        <c:axId val="742263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[Local currency]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42258015"/>
        <c:crosses val="autoZero"/>
        <c:crossBetween val="between"/>
      </c:valAx>
      <c:spPr>
        <a:noFill/>
        <a:ln>
          <a:noFill/>
        </a:ln>
        <a:effectLst/>
      </c:spPr>
    </c:plotArea>
    <c:legend>
      <c:legendPos val="b"/>
      <c:layout>
        <c:manualLayout>
          <c:xMode val="edge"/>
          <c:yMode val="edge"/>
          <c:x val="0.11446410097552195"/>
          <c:y val="0.76048512753706099"/>
          <c:w val="0.84428422143135629"/>
          <c:h val="0.199048692388013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5" Type="http://schemas.openxmlformats.org/officeDocument/2006/relationships/chart" Target="../charts/chart17.xml"/><Relationship Id="rId4"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twoCellAnchor editAs="oneCell">
    <xdr:from>
      <xdr:col>1</xdr:col>
      <xdr:colOff>324994</xdr:colOff>
      <xdr:row>11</xdr:row>
      <xdr:rowOff>153734</xdr:rowOff>
    </xdr:from>
    <xdr:to>
      <xdr:col>3</xdr:col>
      <xdr:colOff>170084</xdr:colOff>
      <xdr:row>16</xdr:row>
      <xdr:rowOff>136244</xdr:rowOff>
    </xdr:to>
    <xdr:pic>
      <xdr:nvPicPr>
        <xdr:cNvPr id="3" name="Image 2">
          <a:extLst>
            <a:ext uri="{FF2B5EF4-FFF2-40B4-BE49-F238E27FC236}">
              <a16:creationId xmlns:a16="http://schemas.microsoft.com/office/drawing/2014/main" id="{6A40F7A2-8FCD-1ECD-EAEE-4CE03ADB2F37}"/>
            </a:ext>
          </a:extLst>
        </xdr:cNvPr>
        <xdr:cNvPicPr>
          <a:picLocks noChangeAspect="1"/>
        </xdr:cNvPicPr>
      </xdr:nvPicPr>
      <xdr:blipFill rotWithShape="1">
        <a:blip xmlns:r="http://schemas.openxmlformats.org/officeDocument/2006/relationships" r:embed="rId1"/>
        <a:srcRect l="830" t="24027" r="75277" b="48488"/>
        <a:stretch/>
      </xdr:blipFill>
      <xdr:spPr>
        <a:xfrm>
          <a:off x="665173" y="2507770"/>
          <a:ext cx="2715290" cy="867609"/>
        </a:xfrm>
        <a:prstGeom prst="rect">
          <a:avLst/>
        </a:prstGeom>
      </xdr:spPr>
    </xdr:pic>
    <xdr:clientData/>
  </xdr:twoCellAnchor>
  <xdr:twoCellAnchor editAs="oneCell">
    <xdr:from>
      <xdr:col>2</xdr:col>
      <xdr:colOff>2439777</xdr:colOff>
      <xdr:row>29</xdr:row>
      <xdr:rowOff>519641</xdr:rowOff>
    </xdr:from>
    <xdr:to>
      <xdr:col>7</xdr:col>
      <xdr:colOff>479638</xdr:colOff>
      <xdr:row>49</xdr:row>
      <xdr:rowOff>2516</xdr:rowOff>
    </xdr:to>
    <xdr:pic>
      <xdr:nvPicPr>
        <xdr:cNvPr id="15" name="Image 5">
          <a:extLst>
            <a:ext uri="{FF2B5EF4-FFF2-40B4-BE49-F238E27FC236}">
              <a16:creationId xmlns:a16="http://schemas.microsoft.com/office/drawing/2014/main" id="{EAF95E22-C2F1-59A5-FC39-592EBEB567E2}"/>
            </a:ext>
          </a:extLst>
        </xdr:cNvPr>
        <xdr:cNvPicPr>
          <a:picLocks noChangeAspect="1"/>
        </xdr:cNvPicPr>
      </xdr:nvPicPr>
      <xdr:blipFill>
        <a:blip xmlns:r="http://schemas.openxmlformats.org/officeDocument/2006/relationships" r:embed="rId2"/>
        <a:stretch>
          <a:fillRect/>
        </a:stretch>
      </xdr:blipFill>
      <xdr:spPr>
        <a:xfrm>
          <a:off x="3074777" y="6433079"/>
          <a:ext cx="5937991" cy="36937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13236</xdr:colOff>
      <xdr:row>35</xdr:row>
      <xdr:rowOff>151782</xdr:rowOff>
    </xdr:from>
    <xdr:to>
      <xdr:col>4</xdr:col>
      <xdr:colOff>355504</xdr:colOff>
      <xdr:row>48</xdr:row>
      <xdr:rowOff>91409</xdr:rowOff>
    </xdr:to>
    <xdr:sp macro="" textlink="">
      <xdr:nvSpPr>
        <xdr:cNvPr id="3" name="Rectangle 2">
          <a:extLst>
            <a:ext uri="{FF2B5EF4-FFF2-40B4-BE49-F238E27FC236}">
              <a16:creationId xmlns:a16="http://schemas.microsoft.com/office/drawing/2014/main" id="{8E78A837-BB45-4E62-8D4A-BB9BABA1F091}"/>
            </a:ext>
          </a:extLst>
        </xdr:cNvPr>
        <xdr:cNvSpPr/>
      </xdr:nvSpPr>
      <xdr:spPr>
        <a:xfrm>
          <a:off x="913781" y="6369009"/>
          <a:ext cx="5052814" cy="2190991"/>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27833</xdr:colOff>
      <xdr:row>35</xdr:row>
      <xdr:rowOff>161452</xdr:rowOff>
    </xdr:from>
    <xdr:to>
      <xdr:col>4</xdr:col>
      <xdr:colOff>331422</xdr:colOff>
      <xdr:row>48</xdr:row>
      <xdr:rowOff>74544</xdr:rowOff>
    </xdr:to>
    <xdr:graphicFrame macro="">
      <xdr:nvGraphicFramePr>
        <xdr:cNvPr id="4" name="Graphique 3">
          <a:extLst>
            <a:ext uri="{FF2B5EF4-FFF2-40B4-BE49-F238E27FC236}">
              <a16:creationId xmlns:a16="http://schemas.microsoft.com/office/drawing/2014/main" id="{ED2F2CCE-6D2B-2C9F-969B-00E5B6BA56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54428</xdr:colOff>
      <xdr:row>13</xdr:row>
      <xdr:rowOff>122464</xdr:rowOff>
    </xdr:from>
    <xdr:to>
      <xdr:col>4</xdr:col>
      <xdr:colOff>370568</xdr:colOff>
      <xdr:row>25</xdr:row>
      <xdr:rowOff>163286</xdr:rowOff>
    </xdr:to>
    <xdr:graphicFrame macro="">
      <xdr:nvGraphicFramePr>
        <xdr:cNvPr id="3" name="Graphique 2">
          <a:extLst>
            <a:ext uri="{FF2B5EF4-FFF2-40B4-BE49-F238E27FC236}">
              <a16:creationId xmlns:a16="http://schemas.microsoft.com/office/drawing/2014/main" id="{048ED032-C1C8-4462-A739-10DD6A9735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10432</xdr:colOff>
      <xdr:row>29</xdr:row>
      <xdr:rowOff>136071</xdr:rowOff>
    </xdr:from>
    <xdr:to>
      <xdr:col>4</xdr:col>
      <xdr:colOff>340179</xdr:colOff>
      <xdr:row>42</xdr:row>
      <xdr:rowOff>7257</xdr:rowOff>
    </xdr:to>
    <xdr:graphicFrame macro="">
      <xdr:nvGraphicFramePr>
        <xdr:cNvPr id="4" name="Graphique 3">
          <a:extLst>
            <a:ext uri="{FF2B5EF4-FFF2-40B4-BE49-F238E27FC236}">
              <a16:creationId xmlns:a16="http://schemas.microsoft.com/office/drawing/2014/main" id="{D0A0FAD0-128F-E45D-0551-F1AB46BC0D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751569</xdr:colOff>
      <xdr:row>13</xdr:row>
      <xdr:rowOff>149677</xdr:rowOff>
    </xdr:from>
    <xdr:to>
      <xdr:col>7</xdr:col>
      <xdr:colOff>1333500</xdr:colOff>
      <xdr:row>25</xdr:row>
      <xdr:rowOff>176892</xdr:rowOff>
    </xdr:to>
    <xdr:graphicFrame macro="">
      <xdr:nvGraphicFramePr>
        <xdr:cNvPr id="5" name="Graphique 4">
          <a:extLst>
            <a:ext uri="{FF2B5EF4-FFF2-40B4-BE49-F238E27FC236}">
              <a16:creationId xmlns:a16="http://schemas.microsoft.com/office/drawing/2014/main" id="{F979FBCA-9459-CDC4-B26A-D90E8BF6B0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762000</xdr:colOff>
      <xdr:row>29</xdr:row>
      <xdr:rowOff>149679</xdr:rowOff>
    </xdr:from>
    <xdr:to>
      <xdr:col>7</xdr:col>
      <xdr:colOff>1343932</xdr:colOff>
      <xdr:row>42</xdr:row>
      <xdr:rowOff>13608</xdr:rowOff>
    </xdr:to>
    <xdr:graphicFrame macro="">
      <xdr:nvGraphicFramePr>
        <xdr:cNvPr id="6" name="Graphique 5">
          <a:extLst>
            <a:ext uri="{FF2B5EF4-FFF2-40B4-BE49-F238E27FC236}">
              <a16:creationId xmlns:a16="http://schemas.microsoft.com/office/drawing/2014/main" id="{C208708B-3C68-3948-31E0-B81612CB07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40820</xdr:colOff>
      <xdr:row>45</xdr:row>
      <xdr:rowOff>116623</xdr:rowOff>
    </xdr:from>
    <xdr:to>
      <xdr:col>4</xdr:col>
      <xdr:colOff>373742</xdr:colOff>
      <xdr:row>58</xdr:row>
      <xdr:rowOff>68036</xdr:rowOff>
    </xdr:to>
    <xdr:graphicFrame macro="">
      <xdr:nvGraphicFramePr>
        <xdr:cNvPr id="7" name="Graphique 6">
          <a:extLst>
            <a:ext uri="{FF2B5EF4-FFF2-40B4-BE49-F238E27FC236}">
              <a16:creationId xmlns:a16="http://schemas.microsoft.com/office/drawing/2014/main" id="{A1AA1D39-81CA-EE07-10C8-77E1D1EBAB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7256</xdr:colOff>
      <xdr:row>61</xdr:row>
      <xdr:rowOff>149679</xdr:rowOff>
    </xdr:from>
    <xdr:to>
      <xdr:col>4</xdr:col>
      <xdr:colOff>353785</xdr:colOff>
      <xdr:row>74</xdr:row>
      <xdr:rowOff>27214</xdr:rowOff>
    </xdr:to>
    <xdr:graphicFrame macro="">
      <xdr:nvGraphicFramePr>
        <xdr:cNvPr id="8" name="Graphique 7">
          <a:extLst>
            <a:ext uri="{FF2B5EF4-FFF2-40B4-BE49-F238E27FC236}">
              <a16:creationId xmlns:a16="http://schemas.microsoft.com/office/drawing/2014/main" id="{604ED3AF-FC79-3AC8-AB25-96D00864D9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37645</xdr:colOff>
      <xdr:row>13</xdr:row>
      <xdr:rowOff>122464</xdr:rowOff>
    </xdr:from>
    <xdr:to>
      <xdr:col>4</xdr:col>
      <xdr:colOff>372248</xdr:colOff>
      <xdr:row>25</xdr:row>
      <xdr:rowOff>175319</xdr:rowOff>
    </xdr:to>
    <xdr:sp macro="" textlink="">
      <xdr:nvSpPr>
        <xdr:cNvPr id="10" name="Rectangle 9">
          <a:extLst>
            <a:ext uri="{FF2B5EF4-FFF2-40B4-BE49-F238E27FC236}">
              <a16:creationId xmlns:a16="http://schemas.microsoft.com/office/drawing/2014/main" id="{1A3573E5-3B71-42C0-9A2F-FC044ACFD2AB}"/>
            </a:ext>
          </a:extLst>
        </xdr:cNvPr>
        <xdr:cNvSpPr/>
      </xdr:nvSpPr>
      <xdr:spPr>
        <a:xfrm>
          <a:off x="949324" y="2585357"/>
          <a:ext cx="4988245" cy="2175569"/>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xdr:col>
      <xdr:colOff>748393</xdr:colOff>
      <xdr:row>13</xdr:row>
      <xdr:rowOff>122464</xdr:rowOff>
    </xdr:from>
    <xdr:to>
      <xdr:col>7</xdr:col>
      <xdr:colOff>1327923</xdr:colOff>
      <xdr:row>25</xdr:row>
      <xdr:rowOff>172144</xdr:rowOff>
    </xdr:to>
    <xdr:sp macro="" textlink="">
      <xdr:nvSpPr>
        <xdr:cNvPr id="12" name="Rectangle 11">
          <a:extLst>
            <a:ext uri="{FF2B5EF4-FFF2-40B4-BE49-F238E27FC236}">
              <a16:creationId xmlns:a16="http://schemas.microsoft.com/office/drawing/2014/main" id="{4A8D7E0B-FABA-4ABF-A314-AEEA62BF965B}"/>
            </a:ext>
          </a:extLst>
        </xdr:cNvPr>
        <xdr:cNvSpPr/>
      </xdr:nvSpPr>
      <xdr:spPr>
        <a:xfrm>
          <a:off x="6313714" y="2585357"/>
          <a:ext cx="4988245" cy="2172394"/>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13607</xdr:colOff>
      <xdr:row>29</xdr:row>
      <xdr:rowOff>149679</xdr:rowOff>
    </xdr:from>
    <xdr:to>
      <xdr:col>4</xdr:col>
      <xdr:colOff>345035</xdr:colOff>
      <xdr:row>42</xdr:row>
      <xdr:rowOff>22466</xdr:rowOff>
    </xdr:to>
    <xdr:sp macro="" textlink="">
      <xdr:nvSpPr>
        <xdr:cNvPr id="13" name="Rectangle 12">
          <a:extLst>
            <a:ext uri="{FF2B5EF4-FFF2-40B4-BE49-F238E27FC236}">
              <a16:creationId xmlns:a16="http://schemas.microsoft.com/office/drawing/2014/main" id="{09FF151B-1487-4FB7-A69B-2B2E840F9E4F}"/>
            </a:ext>
          </a:extLst>
        </xdr:cNvPr>
        <xdr:cNvSpPr/>
      </xdr:nvSpPr>
      <xdr:spPr>
        <a:xfrm>
          <a:off x="925286" y="5442858"/>
          <a:ext cx="4985070" cy="2172394"/>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xdr:col>
      <xdr:colOff>762001</xdr:colOff>
      <xdr:row>29</xdr:row>
      <xdr:rowOff>149678</xdr:rowOff>
    </xdr:from>
    <xdr:to>
      <xdr:col>7</xdr:col>
      <xdr:colOff>1338356</xdr:colOff>
      <xdr:row>42</xdr:row>
      <xdr:rowOff>22465</xdr:rowOff>
    </xdr:to>
    <xdr:sp macro="" textlink="">
      <xdr:nvSpPr>
        <xdr:cNvPr id="14" name="Rectangle 13">
          <a:extLst>
            <a:ext uri="{FF2B5EF4-FFF2-40B4-BE49-F238E27FC236}">
              <a16:creationId xmlns:a16="http://schemas.microsoft.com/office/drawing/2014/main" id="{3796D7B5-40E9-4A00-8183-548F451CDB56}"/>
            </a:ext>
          </a:extLst>
        </xdr:cNvPr>
        <xdr:cNvSpPr/>
      </xdr:nvSpPr>
      <xdr:spPr>
        <a:xfrm>
          <a:off x="6327322" y="5442857"/>
          <a:ext cx="4985070" cy="2172394"/>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40821</xdr:colOff>
      <xdr:row>45</xdr:row>
      <xdr:rowOff>136072</xdr:rowOff>
    </xdr:from>
    <xdr:to>
      <xdr:col>4</xdr:col>
      <xdr:colOff>372249</xdr:colOff>
      <xdr:row>58</xdr:row>
      <xdr:rowOff>8859</xdr:rowOff>
    </xdr:to>
    <xdr:sp macro="" textlink="">
      <xdr:nvSpPr>
        <xdr:cNvPr id="15" name="Rectangle 14">
          <a:extLst>
            <a:ext uri="{FF2B5EF4-FFF2-40B4-BE49-F238E27FC236}">
              <a16:creationId xmlns:a16="http://schemas.microsoft.com/office/drawing/2014/main" id="{F2305E59-3BAD-4661-AF4B-B39970A96E60}"/>
            </a:ext>
          </a:extLst>
        </xdr:cNvPr>
        <xdr:cNvSpPr/>
      </xdr:nvSpPr>
      <xdr:spPr>
        <a:xfrm>
          <a:off x="952500" y="8259536"/>
          <a:ext cx="4985070" cy="2172394"/>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3174</xdr:colOff>
      <xdr:row>61</xdr:row>
      <xdr:rowOff>149679</xdr:rowOff>
    </xdr:from>
    <xdr:to>
      <xdr:col>4</xdr:col>
      <xdr:colOff>331427</xdr:colOff>
      <xdr:row>74</xdr:row>
      <xdr:rowOff>19291</xdr:rowOff>
    </xdr:to>
    <xdr:sp macro="" textlink="">
      <xdr:nvSpPr>
        <xdr:cNvPr id="17" name="Rectangle 16">
          <a:extLst>
            <a:ext uri="{FF2B5EF4-FFF2-40B4-BE49-F238E27FC236}">
              <a16:creationId xmlns:a16="http://schemas.microsoft.com/office/drawing/2014/main" id="{31CDA3ED-A8F6-7B98-BC3B-6B8421F526C6}"/>
            </a:ext>
          </a:extLst>
        </xdr:cNvPr>
        <xdr:cNvSpPr/>
      </xdr:nvSpPr>
      <xdr:spPr>
        <a:xfrm>
          <a:off x="914853" y="11103429"/>
          <a:ext cx="4981895" cy="2169219"/>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xdr:col>
      <xdr:colOff>751568</xdr:colOff>
      <xdr:row>61</xdr:row>
      <xdr:rowOff>163286</xdr:rowOff>
    </xdr:from>
    <xdr:to>
      <xdr:col>7</xdr:col>
      <xdr:colOff>1324748</xdr:colOff>
      <xdr:row>74</xdr:row>
      <xdr:rowOff>32898</xdr:rowOff>
    </xdr:to>
    <xdr:sp macro="" textlink="">
      <xdr:nvSpPr>
        <xdr:cNvPr id="18" name="Rectangle 17">
          <a:extLst>
            <a:ext uri="{FF2B5EF4-FFF2-40B4-BE49-F238E27FC236}">
              <a16:creationId xmlns:a16="http://schemas.microsoft.com/office/drawing/2014/main" id="{8035CF17-27F0-8073-6FF9-12E1353EC261}"/>
            </a:ext>
          </a:extLst>
        </xdr:cNvPr>
        <xdr:cNvSpPr/>
      </xdr:nvSpPr>
      <xdr:spPr>
        <a:xfrm>
          <a:off x="6316889" y="11117036"/>
          <a:ext cx="4981895" cy="2169219"/>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xdr:col>
      <xdr:colOff>789215</xdr:colOff>
      <xdr:row>62</xdr:row>
      <xdr:rowOff>2601</xdr:rowOff>
    </xdr:from>
    <xdr:to>
      <xdr:col>7</xdr:col>
      <xdr:colOff>1306285</xdr:colOff>
      <xdr:row>74</xdr:row>
      <xdr:rowOff>30389</xdr:rowOff>
    </xdr:to>
    <xdr:graphicFrame macro="">
      <xdr:nvGraphicFramePr>
        <xdr:cNvPr id="19" name="Graphique 18">
          <a:extLst>
            <a:ext uri="{FF2B5EF4-FFF2-40B4-BE49-F238E27FC236}">
              <a16:creationId xmlns:a16="http://schemas.microsoft.com/office/drawing/2014/main" id="{742DF3B5-236C-6EE4-1961-B87EC666AE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278495</xdr:colOff>
      <xdr:row>30</xdr:row>
      <xdr:rowOff>168088</xdr:rowOff>
    </xdr:from>
    <xdr:to>
      <xdr:col>4</xdr:col>
      <xdr:colOff>8031</xdr:colOff>
      <xdr:row>43</xdr:row>
      <xdr:rowOff>56030</xdr:rowOff>
    </xdr:to>
    <xdr:graphicFrame macro="">
      <xdr:nvGraphicFramePr>
        <xdr:cNvPr id="10" name="Graphique 2">
          <a:extLst>
            <a:ext uri="{FF2B5EF4-FFF2-40B4-BE49-F238E27FC236}">
              <a16:creationId xmlns:a16="http://schemas.microsoft.com/office/drawing/2014/main" id="{69FD44D6-0FC8-40D6-AE33-97E9282D80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2429</xdr:colOff>
      <xdr:row>14</xdr:row>
      <xdr:rowOff>83296</xdr:rowOff>
    </xdr:from>
    <xdr:to>
      <xdr:col>4</xdr:col>
      <xdr:colOff>25588</xdr:colOff>
      <xdr:row>26</xdr:row>
      <xdr:rowOff>168088</xdr:rowOff>
    </xdr:to>
    <xdr:graphicFrame macro="">
      <xdr:nvGraphicFramePr>
        <xdr:cNvPr id="4" name="Graphique 3">
          <a:extLst>
            <a:ext uri="{FF2B5EF4-FFF2-40B4-BE49-F238E27FC236}">
              <a16:creationId xmlns:a16="http://schemas.microsoft.com/office/drawing/2014/main" id="{9158A8CD-838E-41DF-B14B-886EA1FF57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11206</xdr:colOff>
      <xdr:row>46</xdr:row>
      <xdr:rowOff>134470</xdr:rowOff>
    </xdr:from>
    <xdr:to>
      <xdr:col>4</xdr:col>
      <xdr:colOff>11206</xdr:colOff>
      <xdr:row>59</xdr:row>
      <xdr:rowOff>25587</xdr:rowOff>
    </xdr:to>
    <xdr:graphicFrame macro="">
      <xdr:nvGraphicFramePr>
        <xdr:cNvPr id="12" name="Graphique 4">
          <a:extLst>
            <a:ext uri="{FF2B5EF4-FFF2-40B4-BE49-F238E27FC236}">
              <a16:creationId xmlns:a16="http://schemas.microsoft.com/office/drawing/2014/main" id="{C29BF83B-A890-4DCC-93C5-B5EB10FDEB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28575</xdr:colOff>
      <xdr:row>62</xdr:row>
      <xdr:rowOff>125799</xdr:rowOff>
    </xdr:from>
    <xdr:to>
      <xdr:col>4</xdr:col>
      <xdr:colOff>57337</xdr:colOff>
      <xdr:row>75</xdr:row>
      <xdr:rowOff>3361</xdr:rowOff>
    </xdr:to>
    <xdr:graphicFrame macro="">
      <xdr:nvGraphicFramePr>
        <xdr:cNvPr id="6" name="Graphique 5">
          <a:extLst>
            <a:ext uri="{FF2B5EF4-FFF2-40B4-BE49-F238E27FC236}">
              <a16:creationId xmlns:a16="http://schemas.microsoft.com/office/drawing/2014/main" id="{5C7973F8-8FFD-4FEC-A974-8B20A095A0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0</xdr:colOff>
      <xdr:row>30</xdr:row>
      <xdr:rowOff>168088</xdr:rowOff>
    </xdr:from>
    <xdr:to>
      <xdr:col>4</xdr:col>
      <xdr:colOff>22412</xdr:colOff>
      <xdr:row>43</xdr:row>
      <xdr:rowOff>44824</xdr:rowOff>
    </xdr:to>
    <xdr:sp macro="" textlink="">
      <xdr:nvSpPr>
        <xdr:cNvPr id="7" name="Rectangle 6">
          <a:extLst>
            <a:ext uri="{FF2B5EF4-FFF2-40B4-BE49-F238E27FC236}">
              <a16:creationId xmlns:a16="http://schemas.microsoft.com/office/drawing/2014/main" id="{275D7020-8447-0B14-A9FE-76E291FD004C}"/>
            </a:ext>
          </a:extLst>
        </xdr:cNvPr>
        <xdr:cNvSpPr/>
      </xdr:nvSpPr>
      <xdr:spPr>
        <a:xfrm>
          <a:off x="907676" y="5154706"/>
          <a:ext cx="4986618" cy="2207559"/>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xdr:col>
      <xdr:colOff>285456</xdr:colOff>
      <xdr:row>14</xdr:row>
      <xdr:rowOff>85110</xdr:rowOff>
    </xdr:from>
    <xdr:to>
      <xdr:col>4</xdr:col>
      <xdr:colOff>30123</xdr:colOff>
      <xdr:row>26</xdr:row>
      <xdr:rowOff>152026</xdr:rowOff>
    </xdr:to>
    <xdr:sp macro="" textlink="">
      <xdr:nvSpPr>
        <xdr:cNvPr id="8" name="Rectangle 7">
          <a:extLst>
            <a:ext uri="{FF2B5EF4-FFF2-40B4-BE49-F238E27FC236}">
              <a16:creationId xmlns:a16="http://schemas.microsoft.com/office/drawing/2014/main" id="{3B401CF0-1472-466F-9C65-473B4DDACE84}"/>
            </a:ext>
          </a:extLst>
        </xdr:cNvPr>
        <xdr:cNvSpPr/>
      </xdr:nvSpPr>
      <xdr:spPr>
        <a:xfrm>
          <a:off x="897777" y="2357503"/>
          <a:ext cx="5051453" cy="2189630"/>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6350</xdr:colOff>
      <xdr:row>46</xdr:row>
      <xdr:rowOff>142499</xdr:rowOff>
    </xdr:from>
    <xdr:to>
      <xdr:col>4</xdr:col>
      <xdr:colOff>19237</xdr:colOff>
      <xdr:row>59</xdr:row>
      <xdr:rowOff>19235</xdr:rowOff>
    </xdr:to>
    <xdr:sp macro="" textlink="">
      <xdr:nvSpPr>
        <xdr:cNvPr id="9" name="Rectangle 8">
          <a:extLst>
            <a:ext uri="{FF2B5EF4-FFF2-40B4-BE49-F238E27FC236}">
              <a16:creationId xmlns:a16="http://schemas.microsoft.com/office/drawing/2014/main" id="{6E0590ED-CDA5-FEBF-F249-201C855DACF6}"/>
            </a:ext>
          </a:extLst>
        </xdr:cNvPr>
        <xdr:cNvSpPr/>
      </xdr:nvSpPr>
      <xdr:spPr>
        <a:xfrm>
          <a:off x="882650" y="8610224"/>
          <a:ext cx="4880162" cy="2229411"/>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6350</xdr:colOff>
      <xdr:row>62</xdr:row>
      <xdr:rowOff>134469</xdr:rowOff>
    </xdr:from>
    <xdr:to>
      <xdr:col>4</xdr:col>
      <xdr:colOff>22412</xdr:colOff>
      <xdr:row>75</xdr:row>
      <xdr:rowOff>4855</xdr:rowOff>
    </xdr:to>
    <xdr:sp macro="" textlink="">
      <xdr:nvSpPr>
        <xdr:cNvPr id="14" name="Rectangle 10">
          <a:extLst>
            <a:ext uri="{FF2B5EF4-FFF2-40B4-BE49-F238E27FC236}">
              <a16:creationId xmlns:a16="http://schemas.microsoft.com/office/drawing/2014/main" id="{DFDB9740-F6FD-436A-B86B-C0485F4499EC}"/>
            </a:ext>
          </a:extLst>
        </xdr:cNvPr>
        <xdr:cNvSpPr/>
      </xdr:nvSpPr>
      <xdr:spPr>
        <a:xfrm>
          <a:off x="882650" y="11497794"/>
          <a:ext cx="4883337" cy="2223061"/>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2429</xdr:colOff>
      <xdr:row>30</xdr:row>
      <xdr:rowOff>83296</xdr:rowOff>
    </xdr:from>
    <xdr:to>
      <xdr:col>4</xdr:col>
      <xdr:colOff>25588</xdr:colOff>
      <xdr:row>42</xdr:row>
      <xdr:rowOff>168088</xdr:rowOff>
    </xdr:to>
    <xdr:graphicFrame macro="">
      <xdr:nvGraphicFramePr>
        <xdr:cNvPr id="7" name="Graphique 1">
          <a:extLst>
            <a:ext uri="{FF2B5EF4-FFF2-40B4-BE49-F238E27FC236}">
              <a16:creationId xmlns:a16="http://schemas.microsoft.com/office/drawing/2014/main" id="{2EAAD95D-6429-4577-AF19-E80EF5271A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285456</xdr:colOff>
      <xdr:row>30</xdr:row>
      <xdr:rowOff>85110</xdr:rowOff>
    </xdr:from>
    <xdr:to>
      <xdr:col>4</xdr:col>
      <xdr:colOff>30123</xdr:colOff>
      <xdr:row>42</xdr:row>
      <xdr:rowOff>152026</xdr:rowOff>
    </xdr:to>
    <xdr:sp macro="" textlink="">
      <xdr:nvSpPr>
        <xdr:cNvPr id="3" name="Rectangle 2">
          <a:extLst>
            <a:ext uri="{FF2B5EF4-FFF2-40B4-BE49-F238E27FC236}">
              <a16:creationId xmlns:a16="http://schemas.microsoft.com/office/drawing/2014/main" id="{0E0E1B37-473B-4AE2-AE58-284B1A30EE91}"/>
            </a:ext>
          </a:extLst>
        </xdr:cNvPr>
        <xdr:cNvSpPr/>
      </xdr:nvSpPr>
      <xdr:spPr>
        <a:xfrm>
          <a:off x="889613" y="2817424"/>
          <a:ext cx="5056896" cy="2287602"/>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2429</xdr:colOff>
      <xdr:row>13</xdr:row>
      <xdr:rowOff>83296</xdr:rowOff>
    </xdr:from>
    <xdr:to>
      <xdr:col>4</xdr:col>
      <xdr:colOff>25588</xdr:colOff>
      <xdr:row>25</xdr:row>
      <xdr:rowOff>168088</xdr:rowOff>
    </xdr:to>
    <xdr:graphicFrame macro="">
      <xdr:nvGraphicFramePr>
        <xdr:cNvPr id="2" name="Graphique 1">
          <a:extLst>
            <a:ext uri="{FF2B5EF4-FFF2-40B4-BE49-F238E27FC236}">
              <a16:creationId xmlns:a16="http://schemas.microsoft.com/office/drawing/2014/main" id="{D96FCFF9-C210-404A-B8F5-FEDBFBE75A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285456</xdr:colOff>
      <xdr:row>13</xdr:row>
      <xdr:rowOff>85110</xdr:rowOff>
    </xdr:from>
    <xdr:to>
      <xdr:col>4</xdr:col>
      <xdr:colOff>30123</xdr:colOff>
      <xdr:row>25</xdr:row>
      <xdr:rowOff>152026</xdr:rowOff>
    </xdr:to>
    <xdr:sp macro="" textlink="">
      <xdr:nvSpPr>
        <xdr:cNvPr id="4" name="Rectangle 3">
          <a:extLst>
            <a:ext uri="{FF2B5EF4-FFF2-40B4-BE49-F238E27FC236}">
              <a16:creationId xmlns:a16="http://schemas.microsoft.com/office/drawing/2014/main" id="{6DB53110-A2EE-4599-ADC6-FAA4437B6BC9}"/>
            </a:ext>
          </a:extLst>
        </xdr:cNvPr>
        <xdr:cNvSpPr/>
      </xdr:nvSpPr>
      <xdr:spPr>
        <a:xfrm>
          <a:off x="889613" y="2817424"/>
          <a:ext cx="5056896" cy="2287602"/>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2429</xdr:colOff>
      <xdr:row>47</xdr:row>
      <xdr:rowOff>83296</xdr:rowOff>
    </xdr:from>
    <xdr:to>
      <xdr:col>4</xdr:col>
      <xdr:colOff>25588</xdr:colOff>
      <xdr:row>59</xdr:row>
      <xdr:rowOff>168088</xdr:rowOff>
    </xdr:to>
    <xdr:graphicFrame macro="">
      <xdr:nvGraphicFramePr>
        <xdr:cNvPr id="5" name="Graphique 1">
          <a:extLst>
            <a:ext uri="{FF2B5EF4-FFF2-40B4-BE49-F238E27FC236}">
              <a16:creationId xmlns:a16="http://schemas.microsoft.com/office/drawing/2014/main" id="{DAF53CC7-F420-40DB-94DB-307B5A1BE6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285456</xdr:colOff>
      <xdr:row>47</xdr:row>
      <xdr:rowOff>85110</xdr:rowOff>
    </xdr:from>
    <xdr:to>
      <xdr:col>4</xdr:col>
      <xdr:colOff>30123</xdr:colOff>
      <xdr:row>59</xdr:row>
      <xdr:rowOff>152026</xdr:rowOff>
    </xdr:to>
    <xdr:sp macro="" textlink="">
      <xdr:nvSpPr>
        <xdr:cNvPr id="6" name="Rectangle 5">
          <a:extLst>
            <a:ext uri="{FF2B5EF4-FFF2-40B4-BE49-F238E27FC236}">
              <a16:creationId xmlns:a16="http://schemas.microsoft.com/office/drawing/2014/main" id="{9F4B8635-AC18-44D8-8D1E-ECF6C47CFDA8}"/>
            </a:ext>
          </a:extLst>
        </xdr:cNvPr>
        <xdr:cNvSpPr/>
      </xdr:nvSpPr>
      <xdr:spPr>
        <a:xfrm>
          <a:off x="899014" y="5854539"/>
          <a:ext cx="5128147" cy="2323227"/>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2429</xdr:colOff>
      <xdr:row>64</xdr:row>
      <xdr:rowOff>83296</xdr:rowOff>
    </xdr:from>
    <xdr:to>
      <xdr:col>4</xdr:col>
      <xdr:colOff>25588</xdr:colOff>
      <xdr:row>76</xdr:row>
      <xdr:rowOff>168088</xdr:rowOff>
    </xdr:to>
    <xdr:graphicFrame macro="">
      <xdr:nvGraphicFramePr>
        <xdr:cNvPr id="8" name="Graphique 1">
          <a:extLst>
            <a:ext uri="{FF2B5EF4-FFF2-40B4-BE49-F238E27FC236}">
              <a16:creationId xmlns:a16="http://schemas.microsoft.com/office/drawing/2014/main" id="{D32054A9-E176-4F05-B1FA-0C89547CEC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285456</xdr:colOff>
      <xdr:row>64</xdr:row>
      <xdr:rowOff>85110</xdr:rowOff>
    </xdr:from>
    <xdr:to>
      <xdr:col>4</xdr:col>
      <xdr:colOff>30123</xdr:colOff>
      <xdr:row>76</xdr:row>
      <xdr:rowOff>152026</xdr:rowOff>
    </xdr:to>
    <xdr:sp macro="" textlink="">
      <xdr:nvSpPr>
        <xdr:cNvPr id="9" name="Rectangle 8">
          <a:extLst>
            <a:ext uri="{FF2B5EF4-FFF2-40B4-BE49-F238E27FC236}">
              <a16:creationId xmlns:a16="http://schemas.microsoft.com/office/drawing/2014/main" id="{0954EBD9-2C30-4591-9DE2-0F8DD2C1CA30}"/>
            </a:ext>
          </a:extLst>
        </xdr:cNvPr>
        <xdr:cNvSpPr/>
      </xdr:nvSpPr>
      <xdr:spPr>
        <a:xfrm>
          <a:off x="899014" y="9050981"/>
          <a:ext cx="5128147" cy="2323227"/>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2429</xdr:colOff>
      <xdr:row>81</xdr:row>
      <xdr:rowOff>83296</xdr:rowOff>
    </xdr:from>
    <xdr:to>
      <xdr:col>4</xdr:col>
      <xdr:colOff>25588</xdr:colOff>
      <xdr:row>93</xdr:row>
      <xdr:rowOff>168088</xdr:rowOff>
    </xdr:to>
    <xdr:graphicFrame macro="">
      <xdr:nvGraphicFramePr>
        <xdr:cNvPr id="10" name="Graphique 1">
          <a:extLst>
            <a:ext uri="{FF2B5EF4-FFF2-40B4-BE49-F238E27FC236}">
              <a16:creationId xmlns:a16="http://schemas.microsoft.com/office/drawing/2014/main" id="{127B10B2-B518-4B1C-BA6B-D18A1B4C3A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285456</xdr:colOff>
      <xdr:row>81</xdr:row>
      <xdr:rowOff>85110</xdr:rowOff>
    </xdr:from>
    <xdr:to>
      <xdr:col>4</xdr:col>
      <xdr:colOff>30123</xdr:colOff>
      <xdr:row>93</xdr:row>
      <xdr:rowOff>152026</xdr:rowOff>
    </xdr:to>
    <xdr:sp macro="" textlink="">
      <xdr:nvSpPr>
        <xdr:cNvPr id="11" name="Rectangle 10">
          <a:extLst>
            <a:ext uri="{FF2B5EF4-FFF2-40B4-BE49-F238E27FC236}">
              <a16:creationId xmlns:a16="http://schemas.microsoft.com/office/drawing/2014/main" id="{5CE91EAA-0B57-4373-BFAC-0439F93ED31F}"/>
            </a:ext>
          </a:extLst>
        </xdr:cNvPr>
        <xdr:cNvSpPr/>
      </xdr:nvSpPr>
      <xdr:spPr>
        <a:xfrm>
          <a:off x="899014" y="12247421"/>
          <a:ext cx="5128147" cy="2323229"/>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400050</xdr:colOff>
      <xdr:row>4</xdr:row>
      <xdr:rowOff>95250</xdr:rowOff>
    </xdr:from>
    <xdr:to>
      <xdr:col>8</xdr:col>
      <xdr:colOff>44770</xdr:colOff>
      <xdr:row>16</xdr:row>
      <xdr:rowOff>95944</xdr:rowOff>
    </xdr:to>
    <xdr:sp macro="" textlink="">
      <xdr:nvSpPr>
        <xdr:cNvPr id="2" name="Rectangle 1">
          <a:extLst>
            <a:ext uri="{FF2B5EF4-FFF2-40B4-BE49-F238E27FC236}">
              <a16:creationId xmlns:a16="http://schemas.microsoft.com/office/drawing/2014/main" id="{C2D2584D-FAEF-4FA3-A467-278C9120FEAE}"/>
            </a:ext>
          </a:extLst>
        </xdr:cNvPr>
        <xdr:cNvSpPr/>
      </xdr:nvSpPr>
      <xdr:spPr>
        <a:xfrm>
          <a:off x="1162050" y="819150"/>
          <a:ext cx="4978720" cy="2172394"/>
        </a:xfrm>
        <a:prstGeom prst="rect">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persons/person.xml><?xml version="1.0" encoding="utf-8"?>
<personList xmlns="http://schemas.microsoft.com/office/spreadsheetml/2018/threadedcomments" xmlns:x="http://schemas.openxmlformats.org/spreadsheetml/2006/main">
  <person displayName="Adam POUPARD" id="{A9A36EE7-6671-4F94-B7EB-865BABC5EBEC}" userId="adam.poupard@i4ce.org" providerId="PeoplePicker"/>
  <person displayName="Chloe BOUTRON" id="{13B66889-950B-4D16-9D75-205E341263E2}" userId="chloe.boutron@i4ce.org" providerId="PeoplePicker"/>
  <person displayName="Sarah Bendahou" id="{8F110EE5-E934-41E5-8B6F-278F050CBEB8}" userId="sarah.bendahou@i4ce.org" providerId="PeoplePicker"/>
  <person displayName="Sébastien POSTIC" id="{EB9C7903-FB9C-4792-B597-3D89DF438364}" userId="sebastien.postic@i4ce.org" providerId="PeoplePicker"/>
  <person displayName="Adam POUPARD" id="{E9203EE1-5E31-450B-B7B3-9EB65CEC1708}" userId="S::adam.poupard@i4ce.org::a4979719-cca9-4bb2-9277-a019d59c9519" providerId="AD"/>
  <person displayName="Chloe BOUTRON" id="{E17FBA0B-6222-43E3-9D20-01BDF96B589C}" userId="S::chloe.boutron@i4ce.org::1ab9724c-b3a2-48fa-ae8c-bac5e50fbec8" providerId="AD"/>
  <person displayName="Sarah Bendahou" id="{7512F052-514A-452B-93AA-FBFFB899BA5F}" userId="S::sarah.bendahou@i4ce.org::74b83f9e-ada4-476a-8142-39d8e2809d1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BCBA885-A8D2-4904-B715-45741506B982}" name="Tableau1" displayName="Tableau1" ref="A1:U222" totalsRowShown="0">
  <autoFilter ref="A1:U222" xr:uid="{7BCBA885-A8D2-4904-B715-45741506B982}"/>
  <tableColumns count="21">
    <tableColumn id="1" xr3:uid="{04085180-D857-446D-AB73-3F3591C1C276}" name="Indicator: "/>
    <tableColumn id="21" xr3:uid="{47E90F94-10B1-4DDC-A661-A6A0C757241B}" name="Timeframe:" dataDxfId="38"/>
    <tableColumn id="20" xr3:uid="{6B39AE41-086D-44D7-962A-D5881BCFD245}" name="Id" dataDxfId="37"/>
    <tableColumn id="14" xr3:uid="{056D142F-CB84-445A-931A-B85BB0247E2E}" name="Priority of indicator" dataDxfId="36"/>
    <tableColumn id="12" xr3:uid="{E7263047-5EAD-4A1D-814E-F95491DDDC6A}" name="Level of indicator" dataDxfId="35"/>
    <tableColumn id="13" xr3:uid="{45D15DFF-DF0D-4D22-BDC2-2D67F17F6187}" name="Type" dataDxfId="34"/>
    <tableColumn id="17" xr3:uid="{BC75B068-D984-43FA-8347-7293C6627B02}" name="Unit" dataDxfId="33"/>
    <tableColumn id="15" xr3:uid="{2F63C6BE-F0E5-485B-B3CA-492BBBD2297B}" name="Number of entries" dataDxfId="32"/>
    <tableColumn id="16" xr3:uid="{D24D8E48-F199-40FC-829F-4EC2C2ACD5C5}" name="Entry=" dataDxfId="31"/>
    <tableColumn id="2" xr3:uid="{E452174D-8D20-455D-857B-30C60C8F25C9}" name="Why is it relevant?" dataDxfId="30"/>
    <tableColumn id="3" xr3:uid="{741F7672-CF9D-4358-B3C3-1C612E550A72}" name="How to fill it? " dataDxfId="29"/>
    <tableColumn id="4" xr3:uid="{60627299-5AE5-4864-BA26-32784C9506E6}" name="Resources to go further" dataDxfId="28"/>
    <tableColumn id="10" xr3:uid="{BA782720-B571-4DF4-8871-92ABBD305751}" name="Strong link with other indicator (cell number)" dataDxfId="27"/>
    <tableColumn id="5" xr3:uid="{5C7EE8BF-67B4-4A31-89B6-A41A06C83E31}" name="Medium link with other indicator (cell number)" dataDxfId="26"/>
    <tableColumn id="6" xr3:uid="{5A8778D9-CE81-4ACA-BC76-D927EE4F0029}" name="Who made modifications? " dataDxfId="25"/>
    <tableColumn id="7" xr3:uid="{2A22714C-6AFE-4299-A08F-3CD879B65A76}" name="Date of modification? " dataDxfId="24"/>
    <tableColumn id="8" xr3:uid="{7E5183E8-209E-4B49-B5AA-EDF2FF74345C}" name="General comments on indicator?" dataDxfId="23"/>
    <tableColumn id="9" xr3:uid="{6E63A330-B5E1-4D06-804D-2077B7F92FDD}" name="France figure" dataDxfId="22"/>
    <tableColumn id="11" xr3:uid="{F439561D-42A2-4793-BC2B-846FAF2CB110}" name="Source France figure" dataDxfId="21"/>
    <tableColumn id="18" xr3:uid="{13D2FB72-2B49-414F-9265-9CA94CC60FA6}" name="Difficulté à trouver pour la France" dataDxfId="20"/>
    <tableColumn id="19" xr3:uid="{49E44152-42BC-41B4-8136-18AFE3632A24}" name="Commentaire" dataDxfId="19"/>
  </tableColumns>
  <tableStyleInfo name="TableStyleLight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3C3AAA4-4A64-46C4-B2CE-9A860C0806F2}" name="Tableau13" displayName="Tableau13" ref="C1:V258" totalsRowShown="0">
  <autoFilter ref="C1:V258" xr:uid="{7BCBA885-A8D2-4904-B715-45741506B982}"/>
  <tableColumns count="20">
    <tableColumn id="1" xr3:uid="{C2F1B635-69D4-4CA7-9C45-CF2297F1E8FC}" name="Indicator: "/>
    <tableColumn id="20" xr3:uid="{1947B953-E149-44EF-A574-55CFE32AB2B3}" name="Id" dataDxfId="18"/>
    <tableColumn id="14" xr3:uid="{8E09402B-D4B0-4427-B946-6AEDDBB32068}" name="Priority of indicator" dataDxfId="17"/>
    <tableColumn id="12" xr3:uid="{1BA892D2-CFC4-4281-AF11-C42CC92E04DC}" name="Level of indicator" dataDxfId="16"/>
    <tableColumn id="13" xr3:uid="{B5A0449E-FDE8-4270-82D0-D1F9A67F367A}" name="Type" dataDxfId="15"/>
    <tableColumn id="17" xr3:uid="{B4F0BC8B-6F60-4157-9F8B-6F7E2790A80A}" name="Unit" dataDxfId="14"/>
    <tableColumn id="15" xr3:uid="{C46EC6DD-2BDC-4844-AE7A-9F2F7CEBBC98}" name="Number of entries" dataDxfId="13"/>
    <tableColumn id="16" xr3:uid="{AE17C9CF-432A-4A14-A5C3-A6EB0ABEF05D}" name="Entry=" dataDxfId="12"/>
    <tableColumn id="2" xr3:uid="{FDF0C203-547E-407B-B8A6-439BEB814995}" name="Why is it relevant?" dataDxfId="11"/>
    <tableColumn id="3" xr3:uid="{1F38FF71-CCBF-4239-8D6D-FC047E8981B4}" name="How to fill it? " dataDxfId="10"/>
    <tableColumn id="4" xr3:uid="{DA8DC6F4-B422-4EBA-89AF-E8B9E75C3B41}" name="Resources to go further" dataDxfId="9"/>
    <tableColumn id="10" xr3:uid="{72A75F7B-C132-45A9-9C71-522969087B66}" name="Strong link with other indicator (cell number)" dataDxfId="8"/>
    <tableColumn id="5" xr3:uid="{6538DEBA-53E9-4B9B-AEB3-C838FAA84D42}" name="Medium link with other indicator (cell number)" dataDxfId="7"/>
    <tableColumn id="6" xr3:uid="{9092F187-422F-49A9-8554-05727921C6E8}" name="Who made modifications? " dataDxfId="6"/>
    <tableColumn id="7" xr3:uid="{DA959486-14D6-48F3-A3FD-8133A120B6C6}" name="Date of modification? " dataDxfId="5"/>
    <tableColumn id="8" xr3:uid="{8539FD8B-5CCE-41B9-AFAA-36CEF3E12B5A}" name="General comments on indicator?" dataDxfId="4"/>
    <tableColumn id="9" xr3:uid="{53985F10-A8E0-4FC3-A69F-1B47065001AA}" name="France figure" dataDxfId="3"/>
    <tableColumn id="11" xr3:uid="{43986006-B1C3-466E-8227-328561E38D1F}" name="Source France figure" dataDxfId="2"/>
    <tableColumn id="18" xr3:uid="{4B692252-558B-4DF9-87BB-504E96043AAA}" name="Difficulté à trouver pour la France" dataDxfId="1"/>
    <tableColumn id="19" xr3:uid="{78F9F3D0-DB93-4A43-9485-FD487AA86ADB}" name="Commentaire" dataDxfId="0"/>
  </tableColumns>
  <tableStyleInfo name="TableStyleLight4" showFirstColumn="0" showLastColumn="0" showRowStripes="1" showColumnStripes="0"/>
</table>
</file>

<file path=xl/theme/theme1.xml><?xml version="1.0" encoding="utf-8"?>
<a:theme xmlns:a="http://schemas.openxmlformats.org/drawingml/2006/main" name="Thème Office">
  <a:themeElements>
    <a:clrScheme name="Personnalisé 1">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0" dT="2022-06-23T16:03:55.25" personId="{E9203EE1-5E31-450B-B7B3-9EB65CEC1708}" id="{6DE23D14-3D2B-45AB-B49E-09A96B1E8AB7}">
    <text>@Chloe BOUTRON c'est très large ces catégories, peut être faire des sous catégories ?</text>
    <mentions>
      <mention mentionpersonId="{13B66889-950B-4D16-9D75-205E341263E2}" mentionId="{7C1E9586-E969-46E9-A9EF-858D888E5BB2}" startIndex="0" length="14"/>
    </mentions>
  </threadedComment>
  <threadedComment ref="A20" dT="2022-06-24T07:35:55.10" personId="{E17FBA0B-6222-43E3-9D20-01BDF96B589C}" id="{BD2BF18D-16CE-4FC9-872C-A2957A688590}" parentId="{6DE23D14-3D2B-45AB-B49E-09A96B1E8AB7}">
    <text>@Adam POUPARD Il s'agirait plutot de lister les gros risques macro auquel le payx va etre confronté. Pour la France, tu as trouvé des infos sur quels chiffres macro?</text>
    <mentions>
      <mention mentionpersonId="{A9A36EE7-6671-4F94-B7EB-865BABC5EBEC}" mentionId="{3E91EF21-9FA1-4993-B371-E2D9ECC698B2}" startIndex="0" length="13"/>
    </mentions>
  </threadedComment>
  <threadedComment ref="A20" dT="2022-06-24T14:17:28.33" personId="{E9203EE1-5E31-450B-B7B3-9EB65CEC1708}" id="{8D0F12D2-B1E2-48FE-BC58-6A4A4A560A79}" parentId="{6DE23D14-3D2B-45AB-B49E-09A96B1E8AB7}">
    <text>J'ai trouvé des infos sur la santé, les inégalités (pas de chiffrage précis), les migrations</text>
  </threadedComment>
  <threadedComment ref="A20" dT="2022-06-24T14:17:37.98" personId="{E9203EE1-5E31-450B-B7B3-9EB65CEC1708}" id="{AFD85F41-52A0-4F6A-A0A6-3C67487B162B}" parentId="{6DE23D14-3D2B-45AB-B49E-09A96B1E8AB7}">
    <text>Je peux chercher d'autres trucs</text>
  </threadedComment>
  <threadedComment ref="A20" dT="2022-06-24T14:17:47.58" personId="{E9203EE1-5E31-450B-B7B3-9EB65CEC1708}" id="{B2F7C59A-DFC4-47F5-A2B1-09F773CD80BB}" parentId="{6DE23D14-3D2B-45AB-B49E-09A96B1E8AB7}">
    <text>L'éducation je n'ai vraiment rien</text>
  </threadedComment>
  <threadedComment ref="A20" dT="2022-06-24T14:56:15.06" personId="{E9203EE1-5E31-450B-B7B3-9EB65CEC1708}" id="{C66031EC-6E72-466A-A322-C5964947BA28}" parentId="{6DE23D14-3D2B-45AB-B49E-09A96B1E8AB7}">
    <text>N'hésite pas à me lancer d'autres idées j'irai creuser</text>
  </threadedComment>
  <threadedComment ref="A20" dT="2022-06-28T08:22:45.95" personId="{E17FBA0B-6222-43E3-9D20-01BDF96B589C}" id="{58DF8004-FFA4-4D52-A4B6-6AD24FBC4F4A}" parentId="{6DE23D14-3D2B-45AB-B49E-09A96B1E8AB7}">
    <text>@Adam POUPARD, Ok super! Tous ces indics "socios" vont plutot dans l'indicateur du dessous je pense (meme si evidemment ca recoupe la macro). Si tu trouves pas sur certains trucs pas de soucis, l'idée est justement de voir ce au'on trouve vs ce qu'on trouve pas. Pour Macro risks je pense qu'il vaut mieux focus sur des indic macro typiques: GDP, productivité (of K, of L), inflation, taux d'interets, emploi... peut etre forex rates (???) Mais ca depend de ce que tu trouves!</text>
    <mentions>
      <mention mentionpersonId="{A9A36EE7-6671-4F94-B7EB-865BABC5EBEC}" mentionId="{8018DFD1-4845-4D84-A5BF-C5607A62B89D}" startIndex="0" length="13"/>
    </mentions>
  </threadedComment>
  <threadedComment ref="R24" dT="2022-06-23T15:50:00.12" personId="{E9203EE1-5E31-450B-B7B3-9EB65CEC1708}" id="{3765C466-9C69-43A8-8D8A-C1D644E835D0}">
    <text>A actualiser rapidement ! le SECTEN 2022 arrive bientôt !</text>
  </threadedComment>
  <threadedComment ref="R25" dT="2022-06-23T15:53:45.30" personId="{E9203EE1-5E31-450B-B7B3-9EB65CEC1708}" id="{43DDE8A5-9BA7-452F-B1B1-C0A90437D3B9}">
    <text>A ajouter dans le détail @Adam POUPARD</text>
    <mentions>
      <mention mentionpersonId="{A9A36EE7-6671-4F94-B7EB-865BABC5EBEC}" mentionId="{7D3C92EA-2D98-4497-BB74-F4F41C68949F}" startIndex="25" length="13"/>
    </mentions>
  </threadedComment>
  <threadedComment ref="R28" dT="2022-06-24T15:03:29.09" personId="{E9203EE1-5E31-450B-B7B3-9EB65CEC1708}" id="{17322DF7-485D-4B78-B249-90497D1E7947}">
    <text>Faire relire à Vivian une fois + complet</text>
  </threadedComment>
  <threadedComment ref="R28" dT="2022-06-28T08:23:19.83" personId="{E17FBA0B-6222-43E3-9D20-01BDF96B589C}" id="{7C61B939-C824-4BE0-8664-D6912BD55742}" parentId="{17322DF7-485D-4B78-B249-90497D1E7947}">
    <text>+ 1</text>
  </threadedComment>
  <threadedComment ref="U32" dT="2022-06-24T14:55:48.94" personId="{E9203EE1-5E31-450B-B7B3-9EB65CEC1708}" id="{2B90892A-CC37-491A-915C-5705B842B2F8}">
    <text>@Chloe BOUTRON Si on parle de NPV on lance le débat infini sur le discount rate non ? J'ai pris 0.1 par défaut</text>
    <mentions>
      <mention mentionpersonId="{13B66889-950B-4D16-9D75-205E341263E2}" mentionId="{3C151502-4500-42FE-8A04-C8A76A445DC1}" startIndex="0" length="14"/>
    </mentions>
  </threadedComment>
  <threadedComment ref="U32" dT="2022-06-27T06:47:15.84" personId="{E17FBA0B-6222-43E3-9D20-01BDF96B589C}" id="{E0E4F2A1-9AC6-4355-B927-4E92D619F07E}" parentId="{2B90892A-CC37-491A-915C-5705B842B2F8}">
    <text>@Adam POUPARD, est ce que le détail de la méthodo pour chiffrer les 214Md est disponible? Je note at NPV pour inciter les pays a réfléchir à ca quand ils commencent à chiffrer leurs couts prospectifs, et ej me demande du coup si les chiffres pour la France prennent deja en compte cette temporalité.</text>
    <mentions>
      <mention mentionpersonId="{A9A36EE7-6671-4F94-B7EB-865BABC5EBEC}" mentionId="{93FF06B6-3165-4FF8-A191-91C611F6E715}" startIndex="0" length="13"/>
    </mentions>
  </threadedComment>
  <threadedComment ref="U32" dT="2022-06-27T14:51:06.50" personId="{E9203EE1-5E31-450B-B7B3-9EB65CEC1708}" id="{CFBDF65A-991C-44B0-9315-043775F5347D}" parentId="{2B90892A-CC37-491A-915C-5705B842B2F8}">
    <text>@Chloe BOUTRON j'ai vraiment juste repris le 2.3Mds/an de la derniere publi de Vivian et j'ai sommé jusqu'à 2050 avec un taux d'actualisation de 0.1</text>
    <mentions>
      <mention mentionpersonId="{13B66889-950B-4D16-9D75-205E341263E2}" mentionId="{BCC75AE1-ACF2-4CD1-899E-EC245AA8CED5}" startIndex="0" length="14"/>
    </mentions>
  </threadedComment>
  <threadedComment ref="U32" dT="2022-06-28T08:24:53.36" personId="{E17FBA0B-6222-43E3-9D20-01BDF96B589C}" id="{B8FB92C7-2C2E-4D73-9FBF-9A8D4D7B9661}" parentId="{2B90892A-CC37-491A-915C-5705B842B2F8}">
    <text>@Adam POUPARD Peut etre voir avec Vivian sa methodo de chiffrage, savoir si ca inclu un discount rate/une temporalité quelconque. En fonction de sa réponse peut etre que NPV deviendra irrelevant :)</text>
    <mentions>
      <mention mentionpersonId="{A9A36EE7-6671-4F94-B7EB-865BABC5EBEC}" mentionId="{6CFAD7C0-0BAF-477B-859C-818299EB966B}" startIndex="0" length="13"/>
    </mentions>
  </threadedComment>
  <threadedComment ref="Q33" dT="2022-06-24T15:02:51.87" personId="{E9203EE1-5E31-450B-B7B3-9EB65CEC1708}" id="{BB01F163-68A4-4D72-B59B-DE7CFC539318}">
    <text>@Sébastien POSTIC renvoie au coût de l'inaction, dont des chiffrages existent niveau monde, et des méthodos + locales par ex https://www.cerema.fr/fr/actualites/cout-inaction-face-au-changement-climatique-cerema-elabore. Peut-être recentrer sur ça ?</text>
    <mentions>
      <mention mentionpersonId="{EB9C7903-FB9C-4792-B597-3D89DF438364}" mentionId="{DF700A5A-60A6-413D-82FD-F376512EC635}" startIndex="0" length="17"/>
    </mentions>
  </threadedComment>
  <threadedComment ref="A39" dT="2022-06-27T16:16:37.40" personId="{E9203EE1-5E31-450B-B7B3-9EB65CEC1708}" id="{33CAA42F-9A6E-4784-9721-0FEEC9AC62D5}">
    <text>@Chloe BOUTRON on parle bien du solde Investissements favorables - investissements défavorables ?</text>
    <mentions>
      <mention mentionpersonId="{13B66889-950B-4D16-9D75-205E341263E2}" mentionId="{0A97915B-BC36-4E37-B20A-2B7DB923DBC3}" startIndex="0" length="14"/>
    </mentions>
  </threadedComment>
  <threadedComment ref="A39" dT="2022-06-28T08:29:57.49" personId="{E17FBA0B-6222-43E3-9D20-01BDF96B589C}" id="{201F921E-45B8-475A-B252-059DC6BBC01B}" parentId="{33CAA42F-9A6E-4784-9721-0FEEC9AC62D5}">
    <text>@Adam POUPARD la il s'agit vraiment du chiffrage des besoins en financement (public privé ppp autres) pour atteindre les objectifs d'atténuation 2050 (ou 2030). Pas de distinction particulière sur brun/vert. Dispo pour en discuter si besoin --&gt; d'ailleurs on peut faire un point quand t'auras un peu avancé pour que tu me dises quoi clarifier !</text>
    <mentions>
      <mention mentionpersonId="{A9A36EE7-6671-4F94-B7EB-865BABC5EBEC}" mentionId="{0DA170B0-AA27-4535-B4E2-F159588B04FA}" startIndex="0" length="13"/>
    </mentions>
  </threadedComment>
  <threadedComment ref="L117" dT="2022-06-20T09:18:39.88" personId="{E17FBA0B-6222-43E3-9D20-01BDF96B589C}" id="{B2B74FC1-E6F8-4DEB-B818-CB8BE517A275}">
    <text>@Sarah Bendahou, coucou Sarah, à la suite de notre discussion de ce matin, pourrais tu me dire si cette recommendation "miroir" te semble pertinente s'il te plait ? Je voudrais au mieux ne pas faire de recommendations qui pouraient etre un peu sensibles par rapport à celles que vous faites! Merci d'avance :) (et pas d'urgence).</text>
    <mentions>
      <mention mentionpersonId="{8F110EE5-E934-41E5-8B6F-278F050CBEB8}" mentionId="{0CB3C261-B65D-47C3-9401-F9B0B7E5B071}" startIndex="0" length="15"/>
    </mentions>
  </threadedComment>
  <threadedComment ref="L117" dT="2022-06-20T11:46:21.77" personId="{7512F052-514A-452B-93AA-FBFFB899BA5F}" id="{8D55E1A4-E2C8-44B3-B1E2-B0340359AE06}" parentId="{B2B74FC1-E6F8-4DEB-B818-CB8BE517A275}">
    <text>coucou Chloé, pour moi ça me semble très bien !</text>
  </threadedComment>
</ThreadedComments>
</file>

<file path=xl/threadedComments/threadedComment2.xml><?xml version="1.0" encoding="utf-8"?>
<ThreadedComments xmlns="http://schemas.microsoft.com/office/spreadsheetml/2018/threadedcomments" xmlns:x="http://schemas.openxmlformats.org/spreadsheetml/2006/main">
  <threadedComment ref="M110" dT="2022-06-20T09:18:39.88" personId="{E17FBA0B-6222-43E3-9D20-01BDF96B589C}" id="{08EBC06D-CD83-4D6A-849D-0D7ACD87041C}">
    <text>@Sarah Bendahou, coucou Sarah, à la suite de notre discussion de ce matin, pourrais tu me dire si cette recommendation "miroir" te semble pertinente s'il te plait ? Je voudrais au mieux ne pas faire de recommendations qui pouraient etre un peu sensibles par rapport à celles que vous faites! Merci d'avance :) (et pas d'urgence).</text>
    <mentions>
      <mention mentionpersonId="{8F110EE5-E934-41E5-8B6F-278F050CBEB8}" mentionId="{9E8474C9-6EF8-41DF-8307-DF4BA8D45D70}" startIndex="0" length="15"/>
    </mentions>
  </threadedComment>
  <threadedComment ref="M110" dT="2022-06-20T11:46:21.77" personId="{7512F052-514A-452B-93AA-FBFFB899BA5F}" id="{2E8B4E01-412E-4FCC-8E3B-937694B67C37}" parentId="{08EBC06D-CD83-4D6A-849D-0D7ACD87041C}">
    <text>coucou Chloé, pour moi ça me semble très bien !</text>
  </threadedComment>
  <threadedComment ref="V136" dT="2022-06-24T14:55:48.94" personId="{E9203EE1-5E31-450B-B7B3-9EB65CEC1708}" id="{5B5A94E4-C8DC-4BDB-8A30-7AC56D549EE2}">
    <text>@Chloe BOUTRON Si on parle de NPV on lance le débat infini sur le discount rate non ? J'ai pris 0.1 par défaut</text>
    <mentions>
      <mention mentionpersonId="{13B66889-950B-4D16-9D75-205E341263E2}" mentionId="{F22BC5A7-04A7-4830-80D3-EC650847305A}" startIndex="0" length="14"/>
    </mentions>
  </threadedComment>
  <threadedComment ref="V136" dT="2022-06-27T06:47:15.84" personId="{E17FBA0B-6222-43E3-9D20-01BDF96B589C}" id="{3E4BD65C-C7F9-4C0C-B4CE-6C7A22F26066}" parentId="{5B5A94E4-C8DC-4BDB-8A30-7AC56D549EE2}">
    <text>@Adam POUPARD, est ce que le détail de la méthodo pour chiffrer les 214Md est disponible? Je note at NPV pour inciter les pays a réfléchir à ca quand ils commencent à chiffrer leurs couts prospectifs, et ej me demande du coup si les chiffres pour la France prennent deja en compte cette temporalité.</text>
    <mentions>
      <mention mentionpersonId="{A9A36EE7-6671-4F94-B7EB-865BABC5EBEC}" mentionId="{1108C0F3-CA47-40A8-9F18-72E5BC0A925D}" startIndex="0" length="13"/>
    </mentions>
  </threadedComment>
  <threadedComment ref="V136" dT="2022-06-27T14:51:06.50" personId="{E9203EE1-5E31-450B-B7B3-9EB65CEC1708}" id="{8F36218B-07E0-4EB1-9AA7-75CCA4B3D8E5}" parentId="{5B5A94E4-C8DC-4BDB-8A30-7AC56D549EE2}">
    <text>@Chloe BOUTRON j'ai vraiment juste repris le 2.3Mds/an de la derniere publi de Vivian et j'ai sommé jusqu'à 2050 avec un taux d'actualisation de 0.1</text>
    <mentions>
      <mention mentionpersonId="{13B66889-950B-4D16-9D75-205E341263E2}" mentionId="{D345FB17-F022-4C51-B9A2-C34A0877875E}" startIndex="0" length="14"/>
    </mentions>
  </threadedComment>
  <threadedComment ref="V136" dT="2022-06-28T08:24:53.36" personId="{E17FBA0B-6222-43E3-9D20-01BDF96B589C}" id="{979F89CD-785F-49A8-9703-CB4097874FD4}" parentId="{5B5A94E4-C8DC-4BDB-8A30-7AC56D549EE2}">
    <text>@Adam POUPARD Peut etre voir avec Vivian sa methodo de chiffrage, savoir si ca inclu un discount rate/une temporalité quelconque. En fonction de sa réponse peut etre que NPV deviendra irrelevant :)</text>
    <mentions>
      <mention mentionpersonId="{A9A36EE7-6671-4F94-B7EB-865BABC5EBEC}" mentionId="{A34A5008-9566-459A-8187-1D5562326F6D}" startIndex="0" length="13"/>
    </mentions>
  </threadedComment>
  <threadedComment ref="C137" dT="2022-06-27T16:16:37.40" personId="{E9203EE1-5E31-450B-B7B3-9EB65CEC1708}" id="{9048A7B8-BD62-417B-B361-AEF05F0C80D3}">
    <text>@Chloe BOUTRON on parle bien du solde Investissements favorables - investissements défavorables ?</text>
    <mentions>
      <mention mentionpersonId="{13B66889-950B-4D16-9D75-205E341263E2}" mentionId="{196825DC-D334-4DAE-8426-8BAF0A2CDAD1}" startIndex="0" length="14"/>
    </mentions>
  </threadedComment>
  <threadedComment ref="C137" dT="2022-06-28T08:29:57.49" personId="{E17FBA0B-6222-43E3-9D20-01BDF96B589C}" id="{ADC3566C-E6A3-4C6D-AA8B-ADBD5E433B53}" parentId="{9048A7B8-BD62-417B-B361-AEF05F0C80D3}">
    <text>@Adam POUPARD la il s'agit vraiment du chiffrage des besoins en financement (public privé ppp autres) pour atteindre les objectifs d'atténuation 2050 (ou 2030). Pas de distinction particulière sur brun/vert. Dispo pour en discuter si besoin --&gt; d'ailleurs on peut faire un point quand t'auras un peu avancé pour que tu me dises quoi clarifier !</text>
    <mentions>
      <mention mentionpersonId="{A9A36EE7-6671-4F94-B7EB-865BABC5EBEC}" mentionId="{436D8BED-5638-471F-B9B3-E5EFC04AF2A4}" startIndex="0" length="13"/>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i4ce.org/en/publication/economic-implications-transition-low-carbon-resilient-economy-dashboard-finance-ministers-support-implementation-long-term-strategies-climate/" TargetMode="External"/><Relationship Id="rId2" Type="http://schemas.openxmlformats.org/officeDocument/2006/relationships/hyperlink" Target="mailto:louise.kessler@i4ce.org" TargetMode="External"/><Relationship Id="rId1" Type="http://schemas.openxmlformats.org/officeDocument/2006/relationships/hyperlink" Target="mailto:chloe.boutron@i4ce.org"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i4ce.org/wp-content/uploads/2022/11/A-dashboard-for-Finance-Ministers-to-support-the-implementation-of-long-term-strategies-user-bookletau19-12-22.pptx"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climatewatchdata.org/ghg-emissions" TargetMode="External"/><Relationship Id="rId1" Type="http://schemas.openxmlformats.org/officeDocument/2006/relationships/hyperlink" Target="https://www.climatewatchdata.org/ghg-emission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i4ce.org/en/publication/ensuring-sufficient-adapt-climate-change-consequences-france-costs/" TargetMode="External"/><Relationship Id="rId7" Type="http://schemas.openxmlformats.org/officeDocument/2006/relationships/drawing" Target="../drawings/drawing3.xml"/><Relationship Id="rId2" Type="http://schemas.openxmlformats.org/officeDocument/2006/relationships/hyperlink" Target="https://documents1.worldbank.org/curated/en/953011593410423487/pdf/Developing-a-National-Green-Taxonomy-A-World-Bank-Guide.pdf" TargetMode="External"/><Relationship Id="rId1" Type="http://schemas.openxmlformats.org/officeDocument/2006/relationships/hyperlink" Target="https://documents1.worldbank.org/curated/en/953011593410423487/pdf/Developing-a-National-Green-Taxonomy-A-World-Bank-Guide.pdf" TargetMode="External"/><Relationship Id="rId6" Type="http://schemas.openxmlformats.org/officeDocument/2006/relationships/printerSettings" Target="../printerSettings/printerSettings3.bin"/><Relationship Id="rId5" Type="http://schemas.openxmlformats.org/officeDocument/2006/relationships/hyperlink" Target="https://www.i4ce.org/en/publication/landscape-climate-finance-france-2021-edition/" TargetMode="External"/><Relationship Id="rId4" Type="http://schemas.openxmlformats.org/officeDocument/2006/relationships/hyperlink" Target="https://www.i4ce.org/en/publication/landscape-climate-finance-france-2021-edition/" TargetMode="Externa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i4ce.org/en/publication/a-first-360-degree-climate-assessment-of-frances-state-budget/" TargetMode="External"/><Relationship Id="rId7" Type="http://schemas.openxmlformats.org/officeDocument/2006/relationships/printerSettings" Target="../printerSettings/printerSettings4.bin"/><Relationship Id="rId2" Type="http://schemas.openxmlformats.org/officeDocument/2006/relationships/hyperlink" Target="https://www.i4ce.org/en/publication/a-first-360-degree-climate-assessment-of-frances-state-budget/" TargetMode="External"/><Relationship Id="rId1" Type="http://schemas.openxmlformats.org/officeDocument/2006/relationships/hyperlink" Target="https://www.oecd.org/fossil-fuels/methodology/" TargetMode="External"/><Relationship Id="rId6" Type="http://schemas.openxmlformats.org/officeDocument/2006/relationships/hyperlink" Target="https://www.i4ce.org/en/publication/a-first-360-degree-climate-assessment-of-frances-state-budget/" TargetMode="External"/><Relationship Id="rId5" Type="http://schemas.openxmlformats.org/officeDocument/2006/relationships/hyperlink" Target="https://www.i4ce.org/en/publication/a-first-360-degree-climate-assessment-of-frances-state-budget/" TargetMode="External"/><Relationship Id="rId4" Type="http://schemas.openxmlformats.org/officeDocument/2006/relationships/hyperlink" Target="https://www.i4ce.org/en/publication/a-first-360-degree-climate-assessment-of-frances-state-budget/"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oecd.org/gov/budgeting/integrating-climate-into-macroeconomic-modelling.pdf" TargetMode="External"/><Relationship Id="rId13" Type="http://schemas.openxmlformats.org/officeDocument/2006/relationships/hyperlink" Target="https://www.oecd.org/gov/budgeting/integrating-climate-into-macroeconomic-modelling.pdf" TargetMode="External"/><Relationship Id="rId18" Type="http://schemas.openxmlformats.org/officeDocument/2006/relationships/hyperlink" Target="https://www.oecd.org/gov/budgeting/integrating-climate-into-macroeconomic-modelling.pdf" TargetMode="External"/><Relationship Id="rId3" Type="http://schemas.openxmlformats.org/officeDocument/2006/relationships/hyperlink" Target="https://nhess.copernicus.org/articles/13/737/2013/nhess-13-737-2013.pdf" TargetMode="External"/><Relationship Id="rId21" Type="http://schemas.openxmlformats.org/officeDocument/2006/relationships/hyperlink" Target="https://www.oecd.org/gov/budgeting/integrating-climate-into-macroeconomic-modelling.pdf" TargetMode="External"/><Relationship Id="rId7" Type="http://schemas.openxmlformats.org/officeDocument/2006/relationships/hyperlink" Target="https://www.oecd.org/gov/budgeting/integrating-climate-into-macroeconomic-modelling.pdf" TargetMode="External"/><Relationship Id="rId12" Type="http://schemas.openxmlformats.org/officeDocument/2006/relationships/hyperlink" Target="https://www.oecd.org/gov/budgeting/integrating-climate-into-macroeconomic-modelling.pdf" TargetMode="External"/><Relationship Id="rId17" Type="http://schemas.openxmlformats.org/officeDocument/2006/relationships/hyperlink" Target="https://www.oecd.org/gov/budgeting/integrating-climate-into-macroeconomic-modelling.pdf" TargetMode="External"/><Relationship Id="rId25" Type="http://schemas.openxmlformats.org/officeDocument/2006/relationships/drawing" Target="../drawings/drawing5.xml"/><Relationship Id="rId2" Type="http://schemas.openxmlformats.org/officeDocument/2006/relationships/hyperlink" Target="https://nhess.copernicus.org/articles/13/737/2013/nhess-13-737-2013.pdf" TargetMode="External"/><Relationship Id="rId16" Type="http://schemas.openxmlformats.org/officeDocument/2006/relationships/hyperlink" Target="https://www.oecd.org/gov/budgeting/integrating-climate-into-macroeconomic-modelling.pdf" TargetMode="External"/><Relationship Id="rId20" Type="http://schemas.openxmlformats.org/officeDocument/2006/relationships/hyperlink" Target="https://www.oecd.org/gov/budgeting/integrating-climate-into-macroeconomic-modelling.pdf" TargetMode="External"/><Relationship Id="rId1" Type="http://schemas.openxmlformats.org/officeDocument/2006/relationships/hyperlink" Target="https://www.ncei.noaa.gov/access/monitoring/billions/" TargetMode="External"/><Relationship Id="rId6" Type="http://schemas.openxmlformats.org/officeDocument/2006/relationships/hyperlink" Target="https://www.oecd.org/gov/budgeting/integrating-climate-into-macroeconomic-modelling.pdf" TargetMode="External"/><Relationship Id="rId11" Type="http://schemas.openxmlformats.org/officeDocument/2006/relationships/hyperlink" Target="https://www.oecd.org/gov/budgeting/integrating-climate-into-macroeconomic-modelling.pdf" TargetMode="External"/><Relationship Id="rId24" Type="http://schemas.openxmlformats.org/officeDocument/2006/relationships/printerSettings" Target="../printerSettings/printerSettings5.bin"/><Relationship Id="rId5" Type="http://schemas.openxmlformats.org/officeDocument/2006/relationships/hyperlink" Target="https://www.oecd.org/gov/budgeting/integrating-climate-into-macroeconomic-modelling.pdf" TargetMode="External"/><Relationship Id="rId15" Type="http://schemas.openxmlformats.org/officeDocument/2006/relationships/hyperlink" Target="https://www.oecd.org/gov/budgeting/integrating-climate-into-macroeconomic-modelling.pdf" TargetMode="External"/><Relationship Id="rId23" Type="http://schemas.openxmlformats.org/officeDocument/2006/relationships/hyperlink" Target="https://www.oecd.org/gov/budgeting/integrating-climate-into-macroeconomic-modelling.pdf" TargetMode="External"/><Relationship Id="rId10" Type="http://schemas.openxmlformats.org/officeDocument/2006/relationships/hyperlink" Target="https://www.oecd.org/gov/budgeting/integrating-climate-into-macroeconomic-modelling.pdf" TargetMode="External"/><Relationship Id="rId19" Type="http://schemas.openxmlformats.org/officeDocument/2006/relationships/hyperlink" Target="https://www.oecd.org/gov/budgeting/integrating-climate-into-macroeconomic-modelling.pdf" TargetMode="External"/><Relationship Id="rId4" Type="http://schemas.openxmlformats.org/officeDocument/2006/relationships/hyperlink" Target="https://www.oecd.org/gov/budgeting/integrating-climate-into-macroeconomic-modelling.pdf" TargetMode="External"/><Relationship Id="rId9" Type="http://schemas.openxmlformats.org/officeDocument/2006/relationships/hyperlink" Target="https://www.oecd.org/gov/budgeting/integrating-climate-into-macroeconomic-modelling.pdf" TargetMode="External"/><Relationship Id="rId14" Type="http://schemas.openxmlformats.org/officeDocument/2006/relationships/hyperlink" Target="https://www.oecd.org/gov/budgeting/integrating-climate-into-macroeconomic-modelling.pdf" TargetMode="External"/><Relationship Id="rId22" Type="http://schemas.openxmlformats.org/officeDocument/2006/relationships/hyperlink" Target="https://www.oecd.org/gov/budgeting/integrating-climate-into-macroeconomic-modelling.pdf"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8" Type="http://schemas.openxmlformats.org/officeDocument/2006/relationships/hyperlink" Target="https://www.citepa.org/fr/secten/" TargetMode="External"/><Relationship Id="rId13" Type="http://schemas.openxmlformats.org/officeDocument/2006/relationships/hyperlink" Target="https://www.ecologie.gouv.fr/sites/default/files/2020-03-25_MTES_SNBC2.pdf" TargetMode="External"/><Relationship Id="rId18" Type="http://schemas.openxmlformats.org/officeDocument/2006/relationships/hyperlink" Target="https://www.ecologie.gouv.fr/sites/default/files/2020-03-25_MTES_SNBC2.pdf" TargetMode="External"/><Relationship Id="rId3" Type="http://schemas.openxmlformats.org/officeDocument/2006/relationships/hyperlink" Target="https://www.franceassureurs.fr/wp-content/uploads/VF_France-Assureurs_Impact-du-changement-climatique-2050.pdf" TargetMode="External"/><Relationship Id="rId21" Type="http://schemas.openxmlformats.org/officeDocument/2006/relationships/printerSettings" Target="../printerSettings/printerSettings6.bin"/><Relationship Id="rId7" Type="http://schemas.openxmlformats.org/officeDocument/2006/relationships/hyperlink" Target="https://oec.world/en/profile/country/fra" TargetMode="External"/><Relationship Id="rId12" Type="http://schemas.openxmlformats.org/officeDocument/2006/relationships/hyperlink" Target="https://www.ecologie.gouv.fr/sites/default/files/2020-03-25_MTES_SNBC2.pdf" TargetMode="External"/><Relationship Id="rId17" Type="http://schemas.openxmlformats.org/officeDocument/2006/relationships/hyperlink" Target="https://eur03.safelinks.protection.outlook.com/?url=https%3A%2F%2Fop.europa.eu%2Fen%2Fpublication-detail%2F-%2Fpublication%2F1840d9df-5162-11eb-b59f-01aa75ed71a1&amp;data=05%7C01%7Cchloe.boutron%40i4ce.org%7Ccb6f1ba4c247483904d908da581c6b20%7Cdf9a4192695244b0aa6f999e87a1e7bf%7C0%7C0%7C637919176335846292%7CUnknown%7CTWFpbGZsb3d8eyJWIjoiMC4wLjAwMDAiLCJQIjoiV2luMzIiLCJBTiI6Ik1haWwiLCJXVCI6Mn0%3D%7C3000%7C%7C%7C&amp;sdata=Ew0eQdxT%2B%2FXQZbSEhlnyYkVxduIgQuoWb1engf6CgD8%3D&amp;reserved=0" TargetMode="External"/><Relationship Id="rId25" Type="http://schemas.microsoft.com/office/2017/10/relationships/threadedComment" Target="../threadedComments/threadedComment1.xml"/><Relationship Id="rId2" Type="http://schemas.openxmlformats.org/officeDocument/2006/relationships/hyperlink" Target="https://www.statistiques.developpement-durable.gouv.fr/sites/default/files/2020-01/datalab-essentiel-202-risques-climatiques-janvier2020.pdf" TargetMode="External"/><Relationship Id="rId16" Type="http://schemas.openxmlformats.org/officeDocument/2006/relationships/hyperlink" Target="https://www.i4ce.org/wp-core/wp-content/uploads/2022/06/Juin-2022_I4CE_besoins_adaptation.pdf" TargetMode="External"/><Relationship Id="rId20" Type="http://schemas.openxmlformats.org/officeDocument/2006/relationships/hyperlink" Target="https://www.strategie.gouv.fr/sites/strategie.gouv.fr/files/atoms/files/fs-2019-rapport-la-valeur-de-laction-pour-le-climat_0.pdf" TargetMode="External"/><Relationship Id="rId1" Type="http://schemas.openxmlformats.org/officeDocument/2006/relationships/hyperlink" Target="https://www.ecologie.gouv.fr/sites/default/files/2020-03-25_MTES_SNBC2.pdf" TargetMode="External"/><Relationship Id="rId6" Type="http://schemas.openxmlformats.org/officeDocument/2006/relationships/hyperlink" Target="https://www.tresor.economie.gouv.fr/Articles/f61de095-591b-4059-9c49-ce4105bb5005/files/521d3d09-2192-4d6b-b3ef-00558eb1949f" TargetMode="External"/><Relationship Id="rId11" Type="http://schemas.openxmlformats.org/officeDocument/2006/relationships/hyperlink" Target="https://www.ccr.fr/documents/35794/36028/Groupe+CCR+RAPPORT+ESG+CLIMAT+2020.pdf/9c595b31-b7f9-760d-dffe-f3adfb49d1ed?t=1625064362317" TargetMode="External"/><Relationship Id="rId24" Type="http://schemas.openxmlformats.org/officeDocument/2006/relationships/comments" Target="../comments1.xml"/><Relationship Id="rId5" Type="http://schemas.openxmlformats.org/officeDocument/2006/relationships/hyperlink" Target="https://www.tresor.economie.gouv.fr/Articles/f61de095-591b-4059-9c49-ce4105bb5005/files/521d3d09-2192-4d6b-b3ef-00558eb1949f" TargetMode="External"/><Relationship Id="rId15" Type="http://schemas.openxmlformats.org/officeDocument/2006/relationships/hyperlink" Target="https://www.i4ce.org/wp-core/wp-content/uploads/2022/06/Juin-2022_I4CE_besoins_adaptation.pdf" TargetMode="External"/><Relationship Id="rId23" Type="http://schemas.openxmlformats.org/officeDocument/2006/relationships/table" Target="../tables/table1.xml"/><Relationship Id="rId10" Type="http://schemas.openxmlformats.org/officeDocument/2006/relationships/hyperlink" Target="https://www.ccr.fr/documents/35794/36028/Groupe+CCR+RAPPORT+ESG+CLIMAT+2020.pdf/9c595b31-b7f9-760d-dffe-f3adfb49d1ed?t=1625064362317" TargetMode="External"/><Relationship Id="rId19" Type="http://schemas.openxmlformats.org/officeDocument/2006/relationships/hyperlink" Target="https://www.ecologie.gouv.fr/sites/default/files/2020-03-25_MTES_SNBC2.pdf" TargetMode="External"/><Relationship Id="rId4" Type="http://schemas.openxmlformats.org/officeDocument/2006/relationships/hyperlink" Target="https://www.franceassureurs.fr/wp-content/uploads/VF_France-Assureurs_Impact-du-changement-climatique-2050.pdf" TargetMode="External"/><Relationship Id="rId9" Type="http://schemas.openxmlformats.org/officeDocument/2006/relationships/hyperlink" Target="https://www.citepa.org/fr/secten/" TargetMode="External"/><Relationship Id="rId14" Type="http://schemas.openxmlformats.org/officeDocument/2006/relationships/hyperlink" Target="https://www.ecologie.gouv.fr/sites/default/files/2018.12.20_PNACC2.pdf" TargetMode="External"/><Relationship Id="rId22"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www.ecologie.gouv.fr/sites/default/files/2020-03-25_MTES_SNBC2.pdf" TargetMode="External"/><Relationship Id="rId7" Type="http://schemas.openxmlformats.org/officeDocument/2006/relationships/table" Target="../tables/table2.xml"/><Relationship Id="rId2" Type="http://schemas.openxmlformats.org/officeDocument/2006/relationships/hyperlink" Target="https://eur03.safelinks.protection.outlook.com/?url=https%3A%2F%2Fop.europa.eu%2Fen%2Fpublication-detail%2F-%2Fpublication%2F1840d9df-5162-11eb-b59f-01aa75ed71a1&amp;data=05%7C01%7Cchloe.boutron%40i4ce.org%7Ccb6f1ba4c247483904d908da581c6b20%7Cdf9a4192695244b0aa6f999e87a1e7bf%7C0%7C0%7C637919176335846292%7CUnknown%7CTWFpbGZsb3d8eyJWIjoiMC4wLjAwMDAiLCJQIjoiV2luMzIiLCJBTiI6Ik1haWwiLCJXVCI6Mn0%3D%7C3000%7C%7C%7C&amp;sdata=Ew0eQdxT%2B%2FXQZbSEhlnyYkVxduIgQuoWb1engf6CgD8%3D&amp;reserved=0" TargetMode="External"/><Relationship Id="rId1" Type="http://schemas.openxmlformats.org/officeDocument/2006/relationships/hyperlink" Target="https://www.i4ce.org/wp-core/wp-content/uploads/2022/06/Juin-2022_I4CE_besoins_adaptation.pdf" TargetMode="External"/><Relationship Id="rId6" Type="http://schemas.openxmlformats.org/officeDocument/2006/relationships/vmlDrawing" Target="../drawings/vmlDrawing2.vml"/><Relationship Id="rId5" Type="http://schemas.openxmlformats.org/officeDocument/2006/relationships/printerSettings" Target="../printerSettings/printerSettings7.bin"/><Relationship Id="rId4" Type="http://schemas.openxmlformats.org/officeDocument/2006/relationships/hyperlink" Target="https://www.strategie.gouv.fr/sites/strategie.gouv.fr/files/atoms/files/fs-2019-rapport-la-valeur-de-laction-pour-le-climat_0.pdf" TargetMode="External"/><Relationship Id="rId9"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EB0DE-8385-4F61-AD25-87FDB29297FF}">
  <sheetPr codeName="Feuil2">
    <tabColor theme="4"/>
  </sheetPr>
  <dimension ref="A1:L83"/>
  <sheetViews>
    <sheetView showGridLines="0" tabSelected="1" topLeftCell="A52" zoomScale="55" zoomScaleNormal="55" workbookViewId="0">
      <selection activeCell="L61" sqref="L61"/>
    </sheetView>
  </sheetViews>
  <sheetFormatPr baseColWidth="10" defaultColWidth="11.44140625" defaultRowHeight="14.4" x14ac:dyDescent="0.3"/>
  <cols>
    <col min="1" max="2" width="4.6640625" customWidth="1"/>
    <col min="3" max="3" width="36" customWidth="1"/>
    <col min="4" max="4" width="25.5546875" bestFit="1" customWidth="1"/>
    <col min="5" max="5" width="5.33203125" customWidth="1"/>
    <col min="6" max="8" width="25.5546875" bestFit="1" customWidth="1"/>
    <col min="9" max="9" width="57.44140625" customWidth="1"/>
    <col min="10" max="12" width="25.5546875" bestFit="1" customWidth="1"/>
    <col min="13" max="13" width="15.44140625" customWidth="1"/>
    <col min="14" max="14" width="22.5546875" customWidth="1"/>
    <col min="15" max="15" width="37.88671875" customWidth="1"/>
    <col min="16" max="16" width="20.88671875" customWidth="1"/>
    <col min="17" max="17" width="15.88671875" customWidth="1"/>
    <col min="18" max="18" width="29.5546875" customWidth="1"/>
  </cols>
  <sheetData>
    <row r="1" spans="1:12" x14ac:dyDescent="0.3">
      <c r="A1" s="237"/>
      <c r="B1" s="33" t="s">
        <v>946</v>
      </c>
    </row>
    <row r="3" spans="1:12" ht="46.8" thickBot="1" x14ac:dyDescent="0.9">
      <c r="B3" s="190" t="s">
        <v>707</v>
      </c>
      <c r="C3" s="191"/>
      <c r="D3" s="191"/>
      <c r="E3" s="191"/>
      <c r="F3" s="191"/>
      <c r="G3" s="191"/>
      <c r="H3" s="191"/>
      <c r="I3" s="189"/>
      <c r="J3" s="189"/>
      <c r="K3" s="189"/>
      <c r="L3" s="189"/>
    </row>
    <row r="6" spans="1:12" x14ac:dyDescent="0.3">
      <c r="C6" t="s">
        <v>708</v>
      </c>
      <c r="D6" t="s">
        <v>947</v>
      </c>
    </row>
    <row r="7" spans="1:12" x14ac:dyDescent="0.3">
      <c r="C7" t="s">
        <v>709</v>
      </c>
      <c r="D7" t="s">
        <v>934</v>
      </c>
    </row>
    <row r="10" spans="1:12" x14ac:dyDescent="0.3">
      <c r="C10" t="s">
        <v>844</v>
      </c>
    </row>
    <row r="20" spans="2:12" ht="25.5" customHeight="1" thickBot="1" x14ac:dyDescent="0.65">
      <c r="B20" s="121" t="s">
        <v>723</v>
      </c>
      <c r="C20" s="122" t="s">
        <v>724</v>
      </c>
      <c r="D20" s="111"/>
      <c r="E20" s="111"/>
      <c r="F20" s="111"/>
      <c r="G20" s="111"/>
      <c r="H20" s="111"/>
      <c r="I20" s="111"/>
      <c r="J20" s="111"/>
      <c r="K20" s="111"/>
      <c r="L20" s="111"/>
    </row>
    <row r="23" spans="2:12" ht="15" thickBot="1" x14ac:dyDescent="0.35">
      <c r="B23" s="82" t="s">
        <v>0</v>
      </c>
      <c r="C23" s="82"/>
      <c r="D23" s="82"/>
      <c r="E23" s="82"/>
      <c r="F23" s="81"/>
      <c r="G23" s="81"/>
      <c r="H23" s="81"/>
      <c r="I23" s="81"/>
      <c r="J23" s="81"/>
      <c r="K23" s="81"/>
      <c r="L23" s="81"/>
    </row>
    <row r="24" spans="2:12" ht="15" thickTop="1" x14ac:dyDescent="0.3">
      <c r="C24" s="35"/>
      <c r="D24" s="35"/>
      <c r="E24" s="64"/>
      <c r="F24" s="64"/>
      <c r="G24" s="64"/>
      <c r="H24" s="64"/>
      <c r="I24" s="64"/>
      <c r="J24" s="64"/>
      <c r="K24" s="64"/>
    </row>
    <row r="25" spans="2:12" x14ac:dyDescent="0.3">
      <c r="C25" s="35"/>
      <c r="D25" s="35"/>
      <c r="E25" s="64"/>
      <c r="F25" s="64"/>
      <c r="G25" s="64"/>
      <c r="H25" s="64"/>
      <c r="I25" s="64"/>
      <c r="J25" s="64"/>
      <c r="K25" s="64"/>
    </row>
    <row r="26" spans="2:12" x14ac:dyDescent="0.3">
      <c r="C26" s="98" t="s">
        <v>633</v>
      </c>
      <c r="D26" s="48" t="s">
        <v>841</v>
      </c>
      <c r="E26" s="128"/>
      <c r="F26" s="128"/>
      <c r="G26" s="128"/>
      <c r="H26" s="128"/>
      <c r="I26" s="128"/>
      <c r="J26" s="128"/>
      <c r="K26" s="128"/>
    </row>
    <row r="27" spans="2:12" x14ac:dyDescent="0.3">
      <c r="C27" s="98"/>
      <c r="D27" s="48" t="s">
        <v>842</v>
      </c>
      <c r="E27" s="128"/>
      <c r="F27" s="128"/>
      <c r="G27" s="128"/>
      <c r="H27" s="128"/>
      <c r="I27" s="128"/>
      <c r="J27" s="128"/>
      <c r="K27" s="128"/>
    </row>
    <row r="28" spans="2:12" x14ac:dyDescent="0.3">
      <c r="C28" s="98"/>
      <c r="D28" s="48" t="s">
        <v>843</v>
      </c>
      <c r="E28" s="128"/>
      <c r="F28" s="128"/>
      <c r="G28" s="128"/>
      <c r="H28" s="128"/>
      <c r="I28" s="128"/>
      <c r="J28" s="128"/>
      <c r="K28" s="128"/>
    </row>
    <row r="29" spans="2:12" x14ac:dyDescent="0.3">
      <c r="C29" s="64"/>
      <c r="D29" s="64"/>
      <c r="E29" s="64"/>
      <c r="F29" s="64"/>
      <c r="G29" s="64"/>
      <c r="H29" s="64"/>
      <c r="I29" s="64"/>
      <c r="J29" s="64"/>
      <c r="K29" s="64"/>
    </row>
    <row r="30" spans="2:12" ht="47.4" customHeight="1" x14ac:dyDescent="0.3">
      <c r="C30" s="98" t="s">
        <v>437</v>
      </c>
      <c r="D30" s="103" t="s">
        <v>710</v>
      </c>
      <c r="K30" s="64"/>
    </row>
    <row r="31" spans="2:12" x14ac:dyDescent="0.3">
      <c r="C31" s="35"/>
      <c r="D31" s="35"/>
      <c r="E31" s="64"/>
      <c r="F31" s="64"/>
      <c r="G31" s="64"/>
      <c r="H31" s="64"/>
      <c r="I31" s="64"/>
      <c r="J31" s="64"/>
      <c r="K31" s="64"/>
    </row>
    <row r="32" spans="2:12" x14ac:dyDescent="0.3">
      <c r="C32" s="35"/>
      <c r="D32" s="35"/>
      <c r="E32" s="64"/>
      <c r="F32" s="64"/>
      <c r="G32" s="64"/>
      <c r="H32" s="64"/>
      <c r="I32" s="64"/>
      <c r="J32" s="64"/>
      <c r="K32" s="64"/>
    </row>
    <row r="33" spans="3:11" x14ac:dyDescent="0.3">
      <c r="C33" s="35"/>
      <c r="D33" s="35"/>
      <c r="E33" s="64"/>
      <c r="F33" s="64"/>
      <c r="G33" s="64"/>
      <c r="H33" s="64"/>
      <c r="I33" s="64"/>
      <c r="J33" s="64"/>
      <c r="K33" s="64"/>
    </row>
    <row r="34" spans="3:11" x14ac:dyDescent="0.3">
      <c r="C34" s="35"/>
      <c r="D34" s="35"/>
      <c r="E34" s="64"/>
      <c r="F34" s="64"/>
      <c r="G34" s="64"/>
      <c r="H34" s="64"/>
      <c r="I34" s="64"/>
      <c r="J34" s="64"/>
      <c r="K34" s="64"/>
    </row>
    <row r="35" spans="3:11" x14ac:dyDescent="0.3">
      <c r="C35" s="35"/>
      <c r="D35" s="35"/>
      <c r="E35" s="64"/>
      <c r="F35" s="64"/>
      <c r="G35" s="64"/>
      <c r="H35" s="64"/>
      <c r="I35" s="64"/>
      <c r="J35" s="64"/>
      <c r="K35" s="64"/>
    </row>
    <row r="36" spans="3:11" x14ac:dyDescent="0.3">
      <c r="C36" s="35"/>
      <c r="D36" s="35"/>
      <c r="E36" s="64"/>
      <c r="F36" s="64"/>
      <c r="G36" s="64"/>
      <c r="H36" s="64"/>
      <c r="I36" s="64"/>
      <c r="J36" s="64"/>
      <c r="K36" s="64"/>
    </row>
    <row r="37" spans="3:11" x14ac:dyDescent="0.3">
      <c r="C37" s="35"/>
      <c r="D37" s="35"/>
      <c r="E37" s="64"/>
      <c r="F37" s="64"/>
      <c r="G37" s="64"/>
      <c r="H37" s="64"/>
      <c r="I37" s="64"/>
      <c r="J37" s="64"/>
      <c r="K37" s="64"/>
    </row>
    <row r="38" spans="3:11" x14ac:dyDescent="0.3">
      <c r="C38" s="35"/>
      <c r="D38" s="35"/>
      <c r="E38" s="64"/>
      <c r="F38" s="64"/>
      <c r="G38" s="64"/>
      <c r="H38" s="64"/>
      <c r="I38" s="64"/>
      <c r="J38" s="64"/>
      <c r="K38" s="64"/>
    </row>
    <row r="39" spans="3:11" x14ac:dyDescent="0.3">
      <c r="C39" s="35"/>
      <c r="D39" s="35"/>
      <c r="E39" s="64"/>
      <c r="F39" s="64"/>
      <c r="G39" s="64"/>
      <c r="H39" s="64"/>
      <c r="I39" s="64"/>
      <c r="J39" s="64"/>
      <c r="K39" s="64"/>
    </row>
    <row r="40" spans="3:11" x14ac:dyDescent="0.3">
      <c r="C40" s="35"/>
      <c r="D40" s="35"/>
      <c r="E40" s="64"/>
      <c r="F40" s="64"/>
      <c r="G40" s="64"/>
      <c r="H40" s="64"/>
      <c r="I40" s="64"/>
      <c r="J40" s="64"/>
      <c r="K40" s="64"/>
    </row>
    <row r="41" spans="3:11" x14ac:dyDescent="0.3">
      <c r="C41" s="35"/>
      <c r="D41" s="35"/>
      <c r="E41" s="64"/>
      <c r="F41" s="64"/>
      <c r="G41" s="64"/>
      <c r="H41" s="64"/>
      <c r="I41" s="64"/>
      <c r="J41" s="64"/>
      <c r="K41" s="64"/>
    </row>
    <row r="42" spans="3:11" x14ac:dyDescent="0.3">
      <c r="C42" s="35"/>
      <c r="D42" s="35"/>
      <c r="E42" s="64"/>
      <c r="F42" s="64"/>
      <c r="G42" s="64"/>
      <c r="H42" s="64"/>
      <c r="I42" s="64"/>
      <c r="J42" s="64"/>
      <c r="K42" s="64"/>
    </row>
    <row r="43" spans="3:11" x14ac:dyDescent="0.3">
      <c r="C43" s="35"/>
      <c r="D43" s="35"/>
      <c r="E43" s="64"/>
      <c r="F43" s="64"/>
      <c r="G43" s="64"/>
      <c r="H43" s="64"/>
      <c r="I43" s="64"/>
      <c r="J43" s="64"/>
      <c r="K43" s="64"/>
    </row>
    <row r="44" spans="3:11" x14ac:dyDescent="0.3">
      <c r="C44" s="35"/>
      <c r="D44" s="35"/>
      <c r="E44" s="64"/>
      <c r="F44" s="64"/>
      <c r="G44" s="64"/>
      <c r="H44" s="64"/>
      <c r="I44" s="64"/>
      <c r="J44" s="64"/>
      <c r="K44" s="64"/>
    </row>
    <row r="45" spans="3:11" x14ac:dyDescent="0.3">
      <c r="C45" s="35"/>
      <c r="D45" s="35"/>
      <c r="E45" s="64"/>
      <c r="F45" s="64"/>
      <c r="G45" s="64"/>
      <c r="H45" s="64"/>
      <c r="I45" s="64"/>
      <c r="J45" s="64"/>
      <c r="K45" s="64"/>
    </row>
    <row r="46" spans="3:11" x14ac:dyDescent="0.3">
      <c r="C46" s="35"/>
      <c r="D46" s="35"/>
      <c r="E46" s="64"/>
      <c r="F46" s="64"/>
      <c r="G46" s="64"/>
      <c r="H46" s="64"/>
      <c r="I46" s="64"/>
      <c r="J46" s="64"/>
      <c r="K46" s="64"/>
    </row>
    <row r="47" spans="3:11" x14ac:dyDescent="0.3">
      <c r="C47" s="35"/>
      <c r="D47" s="35"/>
      <c r="E47" s="64"/>
      <c r="F47" s="64"/>
      <c r="G47" s="64"/>
      <c r="H47" s="64"/>
      <c r="I47" s="64"/>
      <c r="J47" s="64"/>
      <c r="K47" s="64"/>
    </row>
    <row r="48" spans="3:11" x14ac:dyDescent="0.3">
      <c r="C48" s="35"/>
      <c r="D48" s="35"/>
      <c r="E48" s="64"/>
      <c r="F48" s="64"/>
      <c r="G48" s="64"/>
      <c r="H48" s="64"/>
      <c r="I48" s="64"/>
      <c r="J48" s="64"/>
      <c r="K48" s="64"/>
    </row>
    <row r="49" spans="2:12" x14ac:dyDescent="0.3">
      <c r="C49" s="35"/>
      <c r="D49" s="35"/>
      <c r="E49" s="64"/>
      <c r="F49" s="64"/>
      <c r="G49" s="64"/>
      <c r="H49" s="64"/>
      <c r="I49" s="64"/>
      <c r="J49" s="64"/>
      <c r="K49" s="64"/>
    </row>
    <row r="50" spans="2:12" x14ac:dyDescent="0.3">
      <c r="C50" s="35"/>
      <c r="D50" s="35"/>
      <c r="E50" s="64"/>
      <c r="F50" s="64"/>
      <c r="G50" s="64"/>
      <c r="H50" s="64"/>
      <c r="I50" s="64"/>
      <c r="J50" s="64"/>
      <c r="K50" s="64"/>
    </row>
    <row r="51" spans="2:12" x14ac:dyDescent="0.3">
      <c r="C51" s="64"/>
      <c r="D51" s="64"/>
      <c r="E51" s="64"/>
      <c r="F51" s="64"/>
      <c r="G51" s="64"/>
      <c r="H51" s="64"/>
      <c r="I51" s="64"/>
      <c r="J51" s="64"/>
      <c r="K51" s="64"/>
    </row>
    <row r="52" spans="2:12" ht="15" thickBot="1" x14ac:dyDescent="0.35">
      <c r="B52" s="82" t="s">
        <v>901</v>
      </c>
      <c r="C52" s="82"/>
      <c r="D52" s="82"/>
      <c r="E52" s="82"/>
      <c r="F52" s="81"/>
      <c r="G52" s="81"/>
      <c r="H52" s="81"/>
      <c r="I52" s="81"/>
      <c r="J52" s="81"/>
      <c r="K52" s="81"/>
      <c r="L52" s="81"/>
    </row>
    <row r="53" spans="2:12" ht="15" thickTop="1" x14ac:dyDescent="0.3">
      <c r="C53" s="35"/>
      <c r="D53" s="35"/>
      <c r="E53" s="64"/>
      <c r="F53" s="64"/>
      <c r="G53" s="64"/>
      <c r="H53" s="64"/>
      <c r="I53" s="64"/>
      <c r="J53" s="64"/>
      <c r="K53" s="64"/>
    </row>
    <row r="54" spans="2:12" x14ac:dyDescent="0.3">
      <c r="C54" s="35"/>
      <c r="D54" s="35"/>
      <c r="E54" s="64"/>
      <c r="F54" s="64"/>
      <c r="G54" s="64"/>
      <c r="H54" s="64"/>
      <c r="I54" s="64"/>
      <c r="J54" s="64"/>
      <c r="K54" s="64"/>
    </row>
    <row r="55" spans="2:12" ht="45" customHeight="1" x14ac:dyDescent="0.3">
      <c r="C55" s="98" t="s">
        <v>667</v>
      </c>
      <c r="D55" s="274" t="s">
        <v>906</v>
      </c>
      <c r="E55" s="274"/>
      <c r="F55" s="274"/>
      <c r="G55" s="274"/>
      <c r="H55" s="274"/>
      <c r="I55" s="274"/>
      <c r="J55" s="274"/>
      <c r="K55" s="64"/>
    </row>
    <row r="56" spans="2:12" ht="14.4" customHeight="1" x14ac:dyDescent="0.3">
      <c r="C56" s="1"/>
      <c r="D56" s="2" t="s">
        <v>935</v>
      </c>
      <c r="E56" s="207"/>
      <c r="F56" s="207"/>
      <c r="G56" s="207"/>
      <c r="H56" s="207"/>
      <c r="I56" s="207"/>
      <c r="J56" s="207"/>
      <c r="K56" s="64"/>
    </row>
    <row r="57" spans="2:12" x14ac:dyDescent="0.3">
      <c r="C57" s="1"/>
      <c r="D57" s="1" t="s">
        <v>939</v>
      </c>
      <c r="E57" s="64"/>
      <c r="F57" s="64"/>
      <c r="G57" s="64"/>
      <c r="H57" s="64"/>
      <c r="I57" s="64"/>
      <c r="J57" s="64"/>
      <c r="K57" s="64"/>
    </row>
    <row r="58" spans="2:12" x14ac:dyDescent="0.3">
      <c r="C58" s="1"/>
      <c r="E58" s="64"/>
      <c r="F58" s="64"/>
      <c r="G58" s="64"/>
      <c r="H58" s="64"/>
      <c r="I58" s="64"/>
      <c r="J58" s="64"/>
      <c r="K58" s="64"/>
    </row>
    <row r="59" spans="2:12" x14ac:dyDescent="0.3">
      <c r="C59" s="1" t="s">
        <v>712</v>
      </c>
      <c r="D59" s="64"/>
      <c r="E59" s="64"/>
      <c r="F59" s="64"/>
      <c r="H59" s="64"/>
      <c r="I59" s="64"/>
      <c r="J59" s="64"/>
      <c r="K59" s="64"/>
    </row>
    <row r="60" spans="2:12" x14ac:dyDescent="0.3">
      <c r="C60" s="3" t="s">
        <v>713</v>
      </c>
      <c r="D60" s="36" t="s">
        <v>1075</v>
      </c>
      <c r="E60" s="64"/>
      <c r="F60" s="64"/>
      <c r="H60" s="64"/>
      <c r="I60" s="64"/>
      <c r="J60" s="64"/>
      <c r="K60" s="64"/>
    </row>
    <row r="61" spans="2:12" x14ac:dyDescent="0.3">
      <c r="C61" s="3" t="s">
        <v>714</v>
      </c>
      <c r="D61" s="36" t="s">
        <v>919</v>
      </c>
      <c r="E61" s="64"/>
      <c r="F61" s="64"/>
      <c r="H61" s="64"/>
      <c r="I61" s="64"/>
      <c r="J61" s="64"/>
      <c r="K61" s="64"/>
    </row>
    <row r="62" spans="2:12" x14ac:dyDescent="0.3">
      <c r="C62" s="1"/>
      <c r="D62" s="1"/>
      <c r="E62" s="1"/>
      <c r="F62" s="1"/>
      <c r="G62" s="1"/>
      <c r="H62" s="1"/>
      <c r="I62" s="1"/>
      <c r="J62" s="1"/>
      <c r="K62" s="1"/>
      <c r="L62" s="1"/>
    </row>
    <row r="63" spans="2:12" x14ac:dyDescent="0.3">
      <c r="C63" s="1" t="s">
        <v>839</v>
      </c>
      <c r="D63" s="2" t="s">
        <v>837</v>
      </c>
      <c r="E63" s="64"/>
      <c r="F63" s="64"/>
      <c r="G63" s="64"/>
      <c r="H63" s="64"/>
      <c r="I63" s="64"/>
      <c r="J63" s="64"/>
      <c r="K63" s="64"/>
    </row>
    <row r="64" spans="2:12" x14ac:dyDescent="0.3">
      <c r="C64" s="1"/>
      <c r="D64" s="2" t="s">
        <v>838</v>
      </c>
      <c r="E64" s="64"/>
      <c r="F64" s="64"/>
      <c r="G64" s="64"/>
      <c r="H64" s="64"/>
      <c r="I64" s="64"/>
      <c r="J64" s="64"/>
      <c r="K64" s="64"/>
    </row>
    <row r="65" spans="2:12" x14ac:dyDescent="0.3">
      <c r="C65" s="1"/>
      <c r="D65" t="s">
        <v>936</v>
      </c>
      <c r="E65" s="64"/>
      <c r="F65" s="64"/>
      <c r="G65" s="64"/>
      <c r="H65" s="64"/>
      <c r="I65" s="64"/>
      <c r="J65" s="64"/>
      <c r="K65" s="64"/>
    </row>
    <row r="66" spans="2:12" x14ac:dyDescent="0.3">
      <c r="C66" s="1"/>
      <c r="D66" t="s">
        <v>937</v>
      </c>
      <c r="E66" s="64"/>
      <c r="F66" s="64"/>
      <c r="G66" s="64"/>
      <c r="H66" s="64"/>
      <c r="I66" s="64"/>
      <c r="J66" s="64"/>
      <c r="K66" s="64"/>
    </row>
    <row r="68" spans="2:12" x14ac:dyDescent="0.3">
      <c r="C68" s="1" t="s">
        <v>588</v>
      </c>
      <c r="D68" s="113" t="s">
        <v>1</v>
      </c>
      <c r="E68" t="s">
        <v>820</v>
      </c>
    </row>
    <row r="69" spans="2:12" x14ac:dyDescent="0.3">
      <c r="C69" s="1"/>
      <c r="D69" s="113" t="s">
        <v>793</v>
      </c>
      <c r="E69" t="s">
        <v>898</v>
      </c>
    </row>
    <row r="70" spans="2:12" x14ac:dyDescent="0.3">
      <c r="C70" s="1"/>
      <c r="D70" s="113" t="s">
        <v>161</v>
      </c>
      <c r="E70" t="s">
        <v>938</v>
      </c>
    </row>
    <row r="71" spans="2:12" x14ac:dyDescent="0.3">
      <c r="D71" s="33" t="s">
        <v>1</v>
      </c>
      <c r="E71" t="s">
        <v>755</v>
      </c>
    </row>
    <row r="72" spans="2:12" x14ac:dyDescent="0.3">
      <c r="D72" s="208">
        <v>30</v>
      </c>
      <c r="E72" t="s">
        <v>818</v>
      </c>
    </row>
    <row r="73" spans="2:12" x14ac:dyDescent="0.3">
      <c r="D73" s="180"/>
      <c r="E73" t="s">
        <v>819</v>
      </c>
    </row>
    <row r="74" spans="2:12" x14ac:dyDescent="0.3">
      <c r="D74" s="158"/>
      <c r="E74" t="s">
        <v>950</v>
      </c>
    </row>
    <row r="77" spans="2:12" ht="15" thickBot="1" x14ac:dyDescent="0.35">
      <c r="B77" s="82" t="s">
        <v>840</v>
      </c>
      <c r="C77" s="82"/>
      <c r="D77" s="82"/>
      <c r="E77" s="82"/>
      <c r="F77" s="81"/>
      <c r="G77" s="81"/>
      <c r="H77" s="81"/>
      <c r="I77" s="81"/>
      <c r="J77" s="81"/>
      <c r="K77" s="81"/>
      <c r="L77" s="81"/>
    </row>
    <row r="78" spans="2:12" ht="15" thickTop="1" x14ac:dyDescent="0.3">
      <c r="C78" s="64"/>
      <c r="D78" s="64"/>
      <c r="E78" s="64"/>
      <c r="F78" s="64"/>
      <c r="H78" s="64"/>
      <c r="I78" s="64"/>
      <c r="J78" s="64"/>
      <c r="K78" s="64"/>
    </row>
    <row r="79" spans="2:12" x14ac:dyDescent="0.3">
      <c r="K79" s="64"/>
    </row>
    <row r="80" spans="2:12" x14ac:dyDescent="0.3">
      <c r="B80" t="s">
        <v>845</v>
      </c>
      <c r="C80" s="64"/>
      <c r="D80" s="64"/>
      <c r="E80" s="64"/>
      <c r="F80" s="64"/>
      <c r="H80" s="64"/>
      <c r="I80" s="64"/>
      <c r="J80" s="64"/>
      <c r="K80" s="64"/>
    </row>
    <row r="81" spans="2:11" x14ac:dyDescent="0.3">
      <c r="C81" s="64"/>
      <c r="D81" s="64"/>
      <c r="E81" s="64"/>
      <c r="F81" s="64"/>
      <c r="H81" s="64"/>
      <c r="I81" s="64"/>
      <c r="J81" s="64"/>
      <c r="K81" s="64"/>
    </row>
    <row r="82" spans="2:11" x14ac:dyDescent="0.3">
      <c r="B82" t="s">
        <v>846</v>
      </c>
      <c r="C82" s="64"/>
      <c r="D82" s="30" t="s">
        <v>849</v>
      </c>
      <c r="E82" s="64"/>
      <c r="F82" s="64"/>
      <c r="H82" s="64"/>
      <c r="I82" s="64"/>
      <c r="J82" s="64"/>
      <c r="K82" s="64"/>
    </row>
    <row r="83" spans="2:11" x14ac:dyDescent="0.3">
      <c r="B83" t="s">
        <v>847</v>
      </c>
      <c r="D83" s="30" t="s">
        <v>848</v>
      </c>
    </row>
  </sheetData>
  <mergeCells count="1">
    <mergeCell ref="D55:J55"/>
  </mergeCells>
  <hyperlinks>
    <hyperlink ref="D82" r:id="rId1" xr:uid="{9E9CE433-6271-4673-9117-F9B806D333E0}"/>
    <hyperlink ref="D83" r:id="rId2" xr:uid="{3880BFD8-F89A-4EF8-B196-59C1D6F5F2F8}"/>
    <hyperlink ref="D61" r:id="rId3" xr:uid="{F168B374-DD5A-4F06-95D0-E97327958A31}"/>
    <hyperlink ref="D60" r:id="rId4" xr:uid="{BA6C2560-9C90-455A-BCAB-C678D36FB610}"/>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577F8-2CA6-4B27-B41B-2D3A836C1AD8}">
  <sheetPr codeName="Feuil13"/>
  <dimension ref="B3:C14"/>
  <sheetViews>
    <sheetView workbookViewId="0">
      <selection activeCell="B36" sqref="B36"/>
    </sheetView>
  </sheetViews>
  <sheetFormatPr baseColWidth="10" defaultColWidth="11.44140625" defaultRowHeight="14.4" x14ac:dyDescent="0.3"/>
  <sheetData>
    <row r="3" spans="2:3" x14ac:dyDescent="0.3">
      <c r="B3" s="51" t="s">
        <v>435</v>
      </c>
    </row>
    <row r="4" spans="2:3" x14ac:dyDescent="0.3">
      <c r="C4" t="s">
        <v>436</v>
      </c>
    </row>
    <row r="5" spans="2:3" x14ac:dyDescent="0.3">
      <c r="C5" t="s">
        <v>437</v>
      </c>
    </row>
    <row r="8" spans="2:3" x14ac:dyDescent="0.3">
      <c r="B8" s="51" t="s">
        <v>438</v>
      </c>
    </row>
    <row r="9" spans="2:3" x14ac:dyDescent="0.3">
      <c r="C9" t="s">
        <v>3</v>
      </c>
    </row>
    <row r="10" spans="2:3" x14ac:dyDescent="0.3">
      <c r="C10" t="s">
        <v>439</v>
      </c>
    </row>
    <row r="11" spans="2:3" x14ac:dyDescent="0.3">
      <c r="C11" t="s">
        <v>8</v>
      </c>
    </row>
    <row r="14" spans="2:3" x14ac:dyDescent="0.3">
      <c r="B14" s="51" t="s">
        <v>440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7FF66-CBBD-44EB-82BD-2DC6B10DEDCF}">
  <sheetPr codeName="Feuil14"/>
  <dimension ref="A1:H32"/>
  <sheetViews>
    <sheetView workbookViewId="0">
      <selection activeCell="H5" sqref="H5"/>
    </sheetView>
  </sheetViews>
  <sheetFormatPr baseColWidth="10" defaultColWidth="11.44140625" defaultRowHeight="14.4" x14ac:dyDescent="0.3"/>
  <cols>
    <col min="2" max="2" width="12" bestFit="1" customWidth="1"/>
  </cols>
  <sheetData>
    <row r="1" spans="1:8" ht="30.75" customHeight="1" x14ac:dyDescent="0.3">
      <c r="A1" s="384" t="s">
        <v>537</v>
      </c>
      <c r="B1" s="384"/>
      <c r="C1" s="384"/>
      <c r="E1" s="385" t="s">
        <v>538</v>
      </c>
      <c r="F1" s="385"/>
      <c r="G1" s="385"/>
    </row>
    <row r="2" spans="1:8" x14ac:dyDescent="0.3">
      <c r="E2" t="s">
        <v>539</v>
      </c>
      <c r="F2">
        <f>2603</f>
        <v>2603</v>
      </c>
    </row>
    <row r="4" spans="1:8" x14ac:dyDescent="0.3">
      <c r="F4" t="s">
        <v>540</v>
      </c>
      <c r="G4" t="s">
        <v>541</v>
      </c>
      <c r="H4" t="s">
        <v>542</v>
      </c>
    </row>
    <row r="5" spans="1:8" x14ac:dyDescent="0.3">
      <c r="A5">
        <v>2023</v>
      </c>
      <c r="B5">
        <f t="shared" ref="B5:B32" si="0">2.3*1000000000</f>
        <v>2300000000</v>
      </c>
      <c r="E5">
        <v>2023</v>
      </c>
      <c r="F5">
        <v>5.0000000000000001E-3</v>
      </c>
      <c r="G5">
        <f>$F$2*F5</f>
        <v>13.015000000000001</v>
      </c>
      <c r="H5">
        <v>46</v>
      </c>
    </row>
    <row r="6" spans="1:8" x14ac:dyDescent="0.3">
      <c r="A6">
        <v>2024</v>
      </c>
      <c r="B6">
        <f t="shared" si="0"/>
        <v>2300000000</v>
      </c>
      <c r="E6">
        <v>2024</v>
      </c>
      <c r="F6">
        <v>5.0000000000000001E-3</v>
      </c>
      <c r="G6">
        <f t="shared" ref="G6:G32" si="1">$F$2*F6</f>
        <v>13.015000000000001</v>
      </c>
      <c r="H6">
        <v>64</v>
      </c>
    </row>
    <row r="7" spans="1:8" x14ac:dyDescent="0.3">
      <c r="A7">
        <v>2025</v>
      </c>
      <c r="B7">
        <f t="shared" si="0"/>
        <v>2300000000</v>
      </c>
      <c r="E7">
        <v>2025</v>
      </c>
      <c r="F7">
        <v>5.0000000000000001E-3</v>
      </c>
      <c r="G7">
        <f t="shared" si="1"/>
        <v>13.015000000000001</v>
      </c>
      <c r="H7">
        <v>64</v>
      </c>
    </row>
    <row r="8" spans="1:8" x14ac:dyDescent="0.3">
      <c r="A8">
        <f>A7+1</f>
        <v>2026</v>
      </c>
      <c r="B8">
        <f t="shared" si="0"/>
        <v>2300000000</v>
      </c>
      <c r="E8">
        <f>E7+1</f>
        <v>2026</v>
      </c>
      <c r="F8">
        <v>1.2E-2</v>
      </c>
      <c r="G8">
        <f t="shared" si="1"/>
        <v>31.236000000000001</v>
      </c>
      <c r="H8">
        <v>64</v>
      </c>
    </row>
    <row r="9" spans="1:8" x14ac:dyDescent="0.3">
      <c r="A9">
        <f t="shared" ref="A9:A32" si="2">A8+1</f>
        <v>2027</v>
      </c>
      <c r="B9">
        <f t="shared" si="0"/>
        <v>2300000000</v>
      </c>
      <c r="E9">
        <f t="shared" ref="E9:E32" si="3">E8+1</f>
        <v>2027</v>
      </c>
      <c r="F9">
        <v>1.2E-2</v>
      </c>
      <c r="G9">
        <f t="shared" si="1"/>
        <v>31.236000000000001</v>
      </c>
      <c r="H9">
        <v>64</v>
      </c>
    </row>
    <row r="10" spans="1:8" x14ac:dyDescent="0.3">
      <c r="A10">
        <f t="shared" si="2"/>
        <v>2028</v>
      </c>
      <c r="B10">
        <f t="shared" si="0"/>
        <v>2300000000</v>
      </c>
      <c r="E10">
        <f t="shared" si="3"/>
        <v>2028</v>
      </c>
      <c r="F10">
        <v>1.2E-2</v>
      </c>
      <c r="G10">
        <f t="shared" si="1"/>
        <v>31.236000000000001</v>
      </c>
      <c r="H10">
        <v>64</v>
      </c>
    </row>
    <row r="11" spans="1:8" x14ac:dyDescent="0.3">
      <c r="A11">
        <f t="shared" si="2"/>
        <v>2029</v>
      </c>
      <c r="B11">
        <f t="shared" si="0"/>
        <v>2300000000</v>
      </c>
      <c r="E11">
        <f t="shared" si="3"/>
        <v>2029</v>
      </c>
      <c r="F11">
        <v>1.2E-2</v>
      </c>
      <c r="G11">
        <f t="shared" si="1"/>
        <v>31.236000000000001</v>
      </c>
      <c r="H11">
        <v>85</v>
      </c>
    </row>
    <row r="12" spans="1:8" x14ac:dyDescent="0.3">
      <c r="A12">
        <f t="shared" si="2"/>
        <v>2030</v>
      </c>
      <c r="B12">
        <f t="shared" si="0"/>
        <v>2300000000</v>
      </c>
      <c r="E12">
        <f t="shared" si="3"/>
        <v>2030</v>
      </c>
      <c r="F12">
        <v>1.2E-2</v>
      </c>
      <c r="G12">
        <f t="shared" si="1"/>
        <v>31.236000000000001</v>
      </c>
      <c r="H12">
        <v>85</v>
      </c>
    </row>
    <row r="13" spans="1:8" x14ac:dyDescent="0.3">
      <c r="A13">
        <f t="shared" si="2"/>
        <v>2031</v>
      </c>
      <c r="B13">
        <f t="shared" si="0"/>
        <v>2300000000</v>
      </c>
      <c r="E13">
        <f t="shared" si="3"/>
        <v>2031</v>
      </c>
      <c r="F13">
        <v>1.4500000000000001E-2</v>
      </c>
      <c r="G13">
        <f t="shared" si="1"/>
        <v>37.743500000000004</v>
      </c>
      <c r="H13">
        <v>85</v>
      </c>
    </row>
    <row r="14" spans="1:8" x14ac:dyDescent="0.3">
      <c r="A14">
        <f t="shared" si="2"/>
        <v>2032</v>
      </c>
      <c r="B14">
        <f t="shared" si="0"/>
        <v>2300000000</v>
      </c>
      <c r="E14">
        <f t="shared" si="3"/>
        <v>2032</v>
      </c>
      <c r="F14">
        <v>1.4500000000000001E-2</v>
      </c>
      <c r="G14">
        <f t="shared" si="1"/>
        <v>37.743500000000004</v>
      </c>
      <c r="H14">
        <v>85</v>
      </c>
    </row>
    <row r="15" spans="1:8" x14ac:dyDescent="0.3">
      <c r="A15">
        <f t="shared" si="2"/>
        <v>2033</v>
      </c>
      <c r="B15">
        <f t="shared" si="0"/>
        <v>2300000000</v>
      </c>
      <c r="E15">
        <f t="shared" si="3"/>
        <v>2033</v>
      </c>
      <c r="F15">
        <v>1.4500000000000001E-2</v>
      </c>
      <c r="G15">
        <f t="shared" si="1"/>
        <v>37.743500000000004</v>
      </c>
      <c r="H15">
        <v>85</v>
      </c>
    </row>
    <row r="16" spans="1:8" x14ac:dyDescent="0.3">
      <c r="A16">
        <f t="shared" si="2"/>
        <v>2034</v>
      </c>
      <c r="B16">
        <f t="shared" si="0"/>
        <v>2300000000</v>
      </c>
      <c r="E16">
        <f t="shared" si="3"/>
        <v>2034</v>
      </c>
      <c r="F16">
        <v>1.4500000000000001E-2</v>
      </c>
      <c r="G16">
        <f t="shared" si="1"/>
        <v>37.743500000000004</v>
      </c>
      <c r="H16">
        <v>126</v>
      </c>
    </row>
    <row r="17" spans="1:8" x14ac:dyDescent="0.3">
      <c r="A17">
        <f t="shared" si="2"/>
        <v>2035</v>
      </c>
      <c r="B17">
        <f t="shared" si="0"/>
        <v>2300000000</v>
      </c>
      <c r="E17">
        <f t="shared" si="3"/>
        <v>2035</v>
      </c>
      <c r="F17">
        <v>1.4500000000000001E-2</v>
      </c>
      <c r="G17">
        <f t="shared" si="1"/>
        <v>37.743500000000004</v>
      </c>
      <c r="H17">
        <v>126</v>
      </c>
    </row>
    <row r="18" spans="1:8" x14ac:dyDescent="0.3">
      <c r="A18">
        <f t="shared" si="2"/>
        <v>2036</v>
      </c>
      <c r="B18">
        <f t="shared" si="0"/>
        <v>2300000000</v>
      </c>
      <c r="E18">
        <f t="shared" si="3"/>
        <v>2036</v>
      </c>
      <c r="F18">
        <v>1.4999999999999999E-2</v>
      </c>
      <c r="G18">
        <f t="shared" si="1"/>
        <v>39.045000000000002</v>
      </c>
      <c r="H18">
        <v>126</v>
      </c>
    </row>
    <row r="19" spans="1:8" x14ac:dyDescent="0.3">
      <c r="A19">
        <f t="shared" si="2"/>
        <v>2037</v>
      </c>
      <c r="B19">
        <f t="shared" si="0"/>
        <v>2300000000</v>
      </c>
      <c r="E19">
        <f t="shared" si="3"/>
        <v>2037</v>
      </c>
      <c r="F19">
        <v>1.4999999999999999E-2</v>
      </c>
      <c r="G19">
        <f t="shared" si="1"/>
        <v>39.045000000000002</v>
      </c>
      <c r="H19">
        <v>126</v>
      </c>
    </row>
    <row r="20" spans="1:8" x14ac:dyDescent="0.3">
      <c r="A20">
        <f t="shared" si="2"/>
        <v>2038</v>
      </c>
      <c r="B20">
        <f t="shared" si="0"/>
        <v>2300000000</v>
      </c>
      <c r="E20">
        <f t="shared" si="3"/>
        <v>2038</v>
      </c>
      <c r="F20">
        <v>1.4999999999999999E-2</v>
      </c>
      <c r="G20">
        <f t="shared" si="1"/>
        <v>39.045000000000002</v>
      </c>
      <c r="H20">
        <v>126</v>
      </c>
    </row>
    <row r="21" spans="1:8" x14ac:dyDescent="0.3">
      <c r="A21">
        <f t="shared" si="2"/>
        <v>2039</v>
      </c>
      <c r="B21">
        <f t="shared" si="0"/>
        <v>2300000000</v>
      </c>
      <c r="E21">
        <f t="shared" si="3"/>
        <v>2039</v>
      </c>
      <c r="F21">
        <v>1.4999999999999999E-2</v>
      </c>
      <c r="G21">
        <f t="shared" si="1"/>
        <v>39.045000000000002</v>
      </c>
      <c r="H21">
        <v>126</v>
      </c>
    </row>
    <row r="22" spans="1:8" x14ac:dyDescent="0.3">
      <c r="A22">
        <f t="shared" si="2"/>
        <v>2040</v>
      </c>
      <c r="B22">
        <f t="shared" si="0"/>
        <v>2300000000</v>
      </c>
      <c r="E22">
        <f t="shared" si="3"/>
        <v>2040</v>
      </c>
      <c r="F22">
        <v>1.4999999999999999E-2</v>
      </c>
      <c r="G22">
        <f t="shared" si="1"/>
        <v>39.045000000000002</v>
      </c>
      <c r="H22">
        <v>126</v>
      </c>
    </row>
    <row r="23" spans="1:8" x14ac:dyDescent="0.3">
      <c r="A23">
        <f t="shared" si="2"/>
        <v>2041</v>
      </c>
      <c r="B23">
        <f t="shared" si="0"/>
        <v>2300000000</v>
      </c>
      <c r="E23">
        <f t="shared" si="3"/>
        <v>2041</v>
      </c>
      <c r="F23">
        <v>1.7500000000000002E-2</v>
      </c>
      <c r="G23">
        <f t="shared" si="1"/>
        <v>45.552500000000002</v>
      </c>
      <c r="H23">
        <v>126</v>
      </c>
    </row>
    <row r="24" spans="1:8" x14ac:dyDescent="0.3">
      <c r="A24">
        <f t="shared" si="2"/>
        <v>2042</v>
      </c>
      <c r="B24">
        <f t="shared" si="0"/>
        <v>2300000000</v>
      </c>
      <c r="E24">
        <f t="shared" si="3"/>
        <v>2042</v>
      </c>
      <c r="F24">
        <v>1.7500000000000002E-2</v>
      </c>
      <c r="G24">
        <f t="shared" si="1"/>
        <v>45.552500000000002</v>
      </c>
      <c r="H24">
        <v>126</v>
      </c>
    </row>
    <row r="25" spans="1:8" x14ac:dyDescent="0.3">
      <c r="A25">
        <f t="shared" si="2"/>
        <v>2043</v>
      </c>
      <c r="B25">
        <f t="shared" si="0"/>
        <v>2300000000</v>
      </c>
      <c r="E25">
        <f t="shared" si="3"/>
        <v>2043</v>
      </c>
      <c r="F25">
        <v>1.7500000000000002E-2</v>
      </c>
      <c r="G25">
        <f t="shared" si="1"/>
        <v>45.552500000000002</v>
      </c>
      <c r="H25">
        <v>126</v>
      </c>
    </row>
    <row r="26" spans="1:8" x14ac:dyDescent="0.3">
      <c r="A26">
        <f t="shared" si="2"/>
        <v>2044</v>
      </c>
      <c r="B26">
        <f t="shared" si="0"/>
        <v>2300000000</v>
      </c>
      <c r="E26">
        <f t="shared" si="3"/>
        <v>2044</v>
      </c>
      <c r="F26">
        <v>1.7500000000000002E-2</v>
      </c>
      <c r="G26">
        <f t="shared" si="1"/>
        <v>45.552500000000002</v>
      </c>
      <c r="H26">
        <v>126</v>
      </c>
    </row>
    <row r="27" spans="1:8" x14ac:dyDescent="0.3">
      <c r="A27">
        <f t="shared" si="2"/>
        <v>2045</v>
      </c>
      <c r="B27">
        <f t="shared" si="0"/>
        <v>2300000000</v>
      </c>
      <c r="E27">
        <f t="shared" si="3"/>
        <v>2045</v>
      </c>
      <c r="F27">
        <v>1.7500000000000002E-2</v>
      </c>
      <c r="G27">
        <f t="shared" si="1"/>
        <v>45.552500000000002</v>
      </c>
      <c r="H27">
        <v>126</v>
      </c>
    </row>
    <row r="28" spans="1:8" x14ac:dyDescent="0.3">
      <c r="A28">
        <f t="shared" si="2"/>
        <v>2046</v>
      </c>
      <c r="B28">
        <f t="shared" si="0"/>
        <v>2300000000</v>
      </c>
      <c r="E28">
        <f t="shared" si="3"/>
        <v>2046</v>
      </c>
      <c r="F28">
        <v>2.4E-2</v>
      </c>
      <c r="G28">
        <f t="shared" si="1"/>
        <v>62.472000000000001</v>
      </c>
      <c r="H28">
        <v>126</v>
      </c>
    </row>
    <row r="29" spans="1:8" x14ac:dyDescent="0.3">
      <c r="A29">
        <f t="shared" si="2"/>
        <v>2047</v>
      </c>
      <c r="B29">
        <f t="shared" si="0"/>
        <v>2300000000</v>
      </c>
      <c r="E29">
        <f t="shared" si="3"/>
        <v>2047</v>
      </c>
      <c r="F29">
        <v>2.4E-2</v>
      </c>
      <c r="G29">
        <f t="shared" si="1"/>
        <v>62.472000000000001</v>
      </c>
      <c r="H29">
        <v>126</v>
      </c>
    </row>
    <row r="30" spans="1:8" x14ac:dyDescent="0.3">
      <c r="A30">
        <f t="shared" si="2"/>
        <v>2048</v>
      </c>
      <c r="B30">
        <f t="shared" si="0"/>
        <v>2300000000</v>
      </c>
      <c r="E30">
        <f t="shared" si="3"/>
        <v>2048</v>
      </c>
      <c r="F30">
        <v>2.4E-2</v>
      </c>
      <c r="G30">
        <f t="shared" si="1"/>
        <v>62.472000000000001</v>
      </c>
      <c r="H30">
        <v>126</v>
      </c>
    </row>
    <row r="31" spans="1:8" x14ac:dyDescent="0.3">
      <c r="A31">
        <f t="shared" si="2"/>
        <v>2049</v>
      </c>
      <c r="B31">
        <f t="shared" si="0"/>
        <v>2300000000</v>
      </c>
      <c r="E31">
        <f t="shared" si="3"/>
        <v>2049</v>
      </c>
      <c r="F31">
        <v>2.4E-2</v>
      </c>
      <c r="G31">
        <f t="shared" si="1"/>
        <v>62.472000000000001</v>
      </c>
      <c r="H31">
        <v>126</v>
      </c>
    </row>
    <row r="32" spans="1:8" x14ac:dyDescent="0.3">
      <c r="A32">
        <f t="shared" si="2"/>
        <v>2050</v>
      </c>
      <c r="B32">
        <f t="shared" si="0"/>
        <v>2300000000</v>
      </c>
      <c r="E32">
        <f t="shared" si="3"/>
        <v>2050</v>
      </c>
      <c r="F32">
        <v>2.4E-2</v>
      </c>
      <c r="G32">
        <f t="shared" si="1"/>
        <v>62.472000000000001</v>
      </c>
      <c r="H32">
        <v>126</v>
      </c>
    </row>
  </sheetData>
  <mergeCells count="2">
    <mergeCell ref="A1:C1"/>
    <mergeCell ref="E1:G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83D0A-A70A-4947-A6C8-25C7128F8932}">
  <sheetPr codeName="Feuil15"/>
  <dimension ref="B4:K31"/>
  <sheetViews>
    <sheetView topLeftCell="A3" workbookViewId="0">
      <selection activeCell="D13" sqref="D13"/>
    </sheetView>
  </sheetViews>
  <sheetFormatPr baseColWidth="10" defaultColWidth="11.44140625" defaultRowHeight="14.4" x14ac:dyDescent="0.3"/>
  <cols>
    <col min="2" max="2" width="24.44140625" customWidth="1"/>
    <col min="3" max="4" width="27.33203125" customWidth="1"/>
    <col min="5" max="5" width="64.109375" customWidth="1"/>
    <col min="6" max="6" width="20.44140625" customWidth="1"/>
  </cols>
  <sheetData>
    <row r="4" spans="2:11" x14ac:dyDescent="0.3">
      <c r="B4" s="46" t="s">
        <v>543</v>
      </c>
      <c r="C4" s="46" t="s">
        <v>544</v>
      </c>
      <c r="D4" s="46" t="s">
        <v>32</v>
      </c>
      <c r="E4" s="46" t="s">
        <v>545</v>
      </c>
      <c r="F4" s="46" t="s">
        <v>546</v>
      </c>
      <c r="G4" s="46" t="s">
        <v>547</v>
      </c>
    </row>
    <row r="5" spans="2:11" ht="28.8" x14ac:dyDescent="0.3">
      <c r="B5" s="49" t="s">
        <v>548</v>
      </c>
      <c r="C5" s="49" t="s">
        <v>549</v>
      </c>
      <c r="D5" s="49" t="s">
        <v>550</v>
      </c>
      <c r="E5" s="49" t="s">
        <v>551</v>
      </c>
      <c r="F5" s="49" t="s">
        <v>552</v>
      </c>
      <c r="G5" s="50"/>
      <c r="H5" s="50"/>
      <c r="I5" s="50"/>
      <c r="J5" s="50"/>
      <c r="K5" s="50"/>
    </row>
    <row r="6" spans="2:11" ht="28.8" x14ac:dyDescent="0.3">
      <c r="B6" s="49" t="s">
        <v>553</v>
      </c>
      <c r="C6" s="49"/>
      <c r="D6" s="49" t="s">
        <v>554</v>
      </c>
      <c r="E6" s="49" t="s">
        <v>555</v>
      </c>
      <c r="F6" s="50" t="s">
        <v>552</v>
      </c>
      <c r="G6" s="50"/>
      <c r="H6" s="50"/>
      <c r="I6" s="50"/>
      <c r="J6" s="50"/>
      <c r="K6" s="50"/>
    </row>
    <row r="7" spans="2:11" ht="28.8" x14ac:dyDescent="0.3">
      <c r="B7" s="49" t="s">
        <v>556</v>
      </c>
      <c r="C7" s="49"/>
      <c r="D7" s="49" t="s">
        <v>557</v>
      </c>
      <c r="E7" s="49"/>
      <c r="F7" s="50" t="s">
        <v>552</v>
      </c>
      <c r="G7" s="50"/>
      <c r="H7" s="50"/>
      <c r="I7" s="50"/>
      <c r="J7" s="50"/>
      <c r="K7" s="50"/>
    </row>
    <row r="8" spans="2:11" ht="28.8" x14ac:dyDescent="0.3">
      <c r="B8" s="49" t="s">
        <v>558</v>
      </c>
      <c r="C8" s="48" t="s">
        <v>559</v>
      </c>
      <c r="D8" s="48" t="s">
        <v>560</v>
      </c>
      <c r="E8" s="49" t="s">
        <v>561</v>
      </c>
      <c r="F8" s="50" t="s">
        <v>552</v>
      </c>
      <c r="G8" s="50"/>
      <c r="H8" s="50"/>
      <c r="I8" s="50"/>
      <c r="J8" s="50"/>
      <c r="K8" s="50"/>
    </row>
    <row r="9" spans="2:11" ht="28.8" x14ac:dyDescent="0.3">
      <c r="B9" s="49" t="s">
        <v>558</v>
      </c>
      <c r="C9" s="48" t="s">
        <v>559</v>
      </c>
      <c r="D9" s="49"/>
      <c r="E9" s="49" t="s">
        <v>562</v>
      </c>
      <c r="F9" s="50" t="s">
        <v>552</v>
      </c>
      <c r="G9" s="50"/>
      <c r="H9" s="50"/>
      <c r="I9" s="50"/>
      <c r="J9" s="50"/>
      <c r="K9" s="50"/>
    </row>
    <row r="10" spans="2:11" ht="28.8" x14ac:dyDescent="0.3">
      <c r="B10" s="49" t="s">
        <v>558</v>
      </c>
      <c r="C10" s="48" t="s">
        <v>559</v>
      </c>
      <c r="D10" s="49" t="s">
        <v>563</v>
      </c>
      <c r="E10" s="49" t="s">
        <v>564</v>
      </c>
      <c r="F10" s="50" t="s">
        <v>552</v>
      </c>
      <c r="G10" s="50"/>
      <c r="H10" s="50"/>
      <c r="I10" s="50"/>
      <c r="J10" s="50"/>
      <c r="K10" s="50"/>
    </row>
    <row r="11" spans="2:11" x14ac:dyDescent="0.3">
      <c r="B11" s="49" t="s">
        <v>565</v>
      </c>
      <c r="C11" s="48"/>
      <c r="D11" s="49" t="s">
        <v>566</v>
      </c>
      <c r="E11" s="49"/>
      <c r="F11" s="50"/>
      <c r="G11" s="50"/>
      <c r="H11" s="50"/>
      <c r="I11" s="50"/>
      <c r="J11" s="50"/>
      <c r="K11" s="50"/>
    </row>
    <row r="12" spans="2:11" ht="158.4" x14ac:dyDescent="0.3">
      <c r="B12" s="49" t="s">
        <v>567</v>
      </c>
      <c r="C12" s="49" t="s">
        <v>568</v>
      </c>
      <c r="D12" s="49" t="s">
        <v>569</v>
      </c>
      <c r="E12" s="49"/>
      <c r="F12" s="50"/>
      <c r="G12" s="50"/>
      <c r="H12" s="50"/>
      <c r="I12" s="50"/>
      <c r="J12" s="50"/>
      <c r="K12" s="50"/>
    </row>
    <row r="13" spans="2:11" x14ac:dyDescent="0.3">
      <c r="B13" s="50" t="s">
        <v>570</v>
      </c>
      <c r="C13" s="50" t="s">
        <v>302</v>
      </c>
      <c r="D13" s="50" t="s">
        <v>571</v>
      </c>
      <c r="E13" s="50"/>
      <c r="F13" s="50"/>
      <c r="G13" s="50"/>
      <c r="H13" s="50"/>
      <c r="I13" s="50"/>
      <c r="J13" s="50"/>
      <c r="K13" s="50"/>
    </row>
    <row r="14" spans="2:11" x14ac:dyDescent="0.3">
      <c r="B14" s="50"/>
      <c r="C14" s="50"/>
      <c r="D14" s="50"/>
      <c r="E14" s="50"/>
      <c r="F14" s="50"/>
      <c r="G14" s="50"/>
      <c r="H14" s="50"/>
      <c r="I14" s="50"/>
      <c r="J14" s="50"/>
      <c r="K14" s="50"/>
    </row>
    <row r="15" spans="2:11" x14ac:dyDescent="0.3">
      <c r="B15" s="50"/>
      <c r="C15" s="50"/>
      <c r="D15" s="50"/>
      <c r="E15" s="50"/>
      <c r="F15" s="50"/>
      <c r="G15" s="50"/>
      <c r="H15" s="50"/>
      <c r="I15" s="50"/>
      <c r="J15" s="50"/>
      <c r="K15" s="50"/>
    </row>
    <row r="16" spans="2:11" x14ac:dyDescent="0.3">
      <c r="B16" s="50"/>
      <c r="C16" s="50"/>
      <c r="D16" s="50"/>
      <c r="E16" s="50"/>
      <c r="F16" s="50"/>
      <c r="G16" s="50"/>
      <c r="H16" s="50"/>
      <c r="I16" s="50"/>
      <c r="J16" s="50"/>
      <c r="K16" s="50"/>
    </row>
    <row r="17" spans="2:11" x14ac:dyDescent="0.3">
      <c r="B17" s="50"/>
      <c r="C17" s="50"/>
      <c r="D17" s="50"/>
      <c r="E17" s="50"/>
      <c r="F17" s="50"/>
      <c r="G17" s="50"/>
      <c r="H17" s="50"/>
      <c r="I17" s="50"/>
      <c r="J17" s="50"/>
      <c r="K17" s="50"/>
    </row>
    <row r="18" spans="2:11" x14ac:dyDescent="0.3">
      <c r="B18" s="50"/>
      <c r="C18" s="50"/>
      <c r="D18" s="50"/>
      <c r="E18" s="50"/>
      <c r="F18" s="50"/>
      <c r="G18" s="50"/>
      <c r="H18" s="50"/>
      <c r="I18" s="50"/>
      <c r="J18" s="50"/>
      <c r="K18" s="50"/>
    </row>
    <row r="19" spans="2:11" x14ac:dyDescent="0.3">
      <c r="B19" s="50"/>
      <c r="C19" s="50"/>
      <c r="D19" s="50"/>
      <c r="E19" s="50"/>
      <c r="F19" s="50"/>
      <c r="G19" s="50"/>
      <c r="H19" s="50"/>
      <c r="I19" s="50"/>
      <c r="J19" s="50"/>
      <c r="K19" s="50"/>
    </row>
    <row r="20" spans="2:11" x14ac:dyDescent="0.3">
      <c r="B20" s="50"/>
      <c r="C20" s="50"/>
      <c r="D20" s="50"/>
      <c r="E20" s="50"/>
      <c r="F20" s="50"/>
      <c r="G20" s="50"/>
      <c r="H20" s="50"/>
      <c r="I20" s="50"/>
      <c r="J20" s="50"/>
      <c r="K20" s="50"/>
    </row>
    <row r="21" spans="2:11" x14ac:dyDescent="0.3">
      <c r="B21" s="50"/>
      <c r="C21" s="50"/>
      <c r="D21" s="50"/>
      <c r="E21" s="50"/>
      <c r="F21" s="50"/>
      <c r="G21" s="50"/>
      <c r="H21" s="50"/>
      <c r="I21" s="50"/>
      <c r="J21" s="50"/>
      <c r="K21" s="50"/>
    </row>
    <row r="22" spans="2:11" x14ac:dyDescent="0.3">
      <c r="B22" s="50"/>
      <c r="C22" s="50"/>
      <c r="D22" s="50"/>
      <c r="E22" s="50"/>
      <c r="F22" s="50"/>
      <c r="G22" s="50"/>
      <c r="H22" s="50"/>
      <c r="I22" s="50"/>
      <c r="J22" s="50"/>
      <c r="K22" s="50"/>
    </row>
    <row r="23" spans="2:11" x14ac:dyDescent="0.3">
      <c r="B23" s="50"/>
      <c r="C23" s="50"/>
      <c r="D23" s="50"/>
      <c r="E23" s="50"/>
      <c r="F23" s="50"/>
      <c r="G23" s="50"/>
      <c r="H23" s="50"/>
      <c r="I23" s="50"/>
      <c r="J23" s="50"/>
      <c r="K23" s="50"/>
    </row>
    <row r="24" spans="2:11" x14ac:dyDescent="0.3">
      <c r="B24" s="50"/>
      <c r="C24" s="50"/>
      <c r="D24" s="50"/>
      <c r="E24" s="50"/>
      <c r="F24" s="50"/>
      <c r="G24" s="50"/>
      <c r="H24" s="50"/>
      <c r="I24" s="50"/>
      <c r="J24" s="50"/>
      <c r="K24" s="50"/>
    </row>
    <row r="25" spans="2:11" x14ac:dyDescent="0.3">
      <c r="B25" s="50"/>
      <c r="C25" s="50"/>
      <c r="D25" s="50"/>
      <c r="E25" s="50"/>
      <c r="F25" s="50"/>
      <c r="G25" s="50"/>
      <c r="H25" s="50"/>
      <c r="I25" s="50"/>
      <c r="J25" s="50"/>
      <c r="K25" s="50"/>
    </row>
    <row r="26" spans="2:11" x14ac:dyDescent="0.3">
      <c r="B26" s="50"/>
      <c r="C26" s="50"/>
      <c r="D26" s="50"/>
      <c r="E26" s="50"/>
      <c r="F26" s="50"/>
      <c r="G26" s="50"/>
      <c r="H26" s="50"/>
      <c r="I26" s="50"/>
      <c r="J26" s="50"/>
      <c r="K26" s="50"/>
    </row>
    <row r="27" spans="2:11" x14ac:dyDescent="0.3">
      <c r="B27" s="50"/>
      <c r="C27" s="50"/>
      <c r="D27" s="50"/>
      <c r="E27" s="50"/>
      <c r="F27" s="50"/>
      <c r="G27" s="50"/>
      <c r="H27" s="50"/>
      <c r="I27" s="50"/>
      <c r="J27" s="50"/>
      <c r="K27" s="50"/>
    </row>
    <row r="28" spans="2:11" x14ac:dyDescent="0.3">
      <c r="B28" s="50"/>
      <c r="C28" s="50"/>
      <c r="D28" s="50"/>
      <c r="E28" s="50"/>
      <c r="F28" s="50"/>
      <c r="G28" s="50"/>
      <c r="H28" s="50"/>
      <c r="I28" s="50"/>
      <c r="J28" s="50"/>
      <c r="K28" s="50"/>
    </row>
    <row r="29" spans="2:11" x14ac:dyDescent="0.3">
      <c r="B29" s="50"/>
      <c r="C29" s="50"/>
      <c r="D29" s="50"/>
      <c r="E29" s="50"/>
      <c r="F29" s="50"/>
      <c r="G29" s="50"/>
      <c r="H29" s="50"/>
      <c r="I29" s="50"/>
      <c r="J29" s="50"/>
      <c r="K29" s="50"/>
    </row>
    <row r="30" spans="2:11" x14ac:dyDescent="0.3">
      <c r="B30" s="50"/>
      <c r="C30" s="50"/>
      <c r="D30" s="50"/>
      <c r="E30" s="50"/>
      <c r="F30" s="50"/>
      <c r="G30" s="50"/>
      <c r="H30" s="50"/>
      <c r="I30" s="50"/>
      <c r="J30" s="50"/>
      <c r="K30" s="50"/>
    </row>
    <row r="31" spans="2:11" x14ac:dyDescent="0.3">
      <c r="B31" s="50"/>
      <c r="C31" s="50"/>
      <c r="D31" s="50"/>
      <c r="E31" s="50"/>
      <c r="F31" s="50"/>
      <c r="G31" s="50"/>
      <c r="H31" s="50"/>
      <c r="I31" s="50"/>
      <c r="J31" s="50"/>
      <c r="K31" s="5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B67CE-D9A8-4373-90F9-9D5FC8236F76}">
  <sheetPr codeName="Feuil3">
    <tabColor rgb="FF00B0F0"/>
  </sheetPr>
  <dimension ref="A1:V246"/>
  <sheetViews>
    <sheetView showGridLines="0" zoomScale="50" zoomScaleNormal="50" workbookViewId="0">
      <selection activeCell="G139" sqref="G139:K143"/>
    </sheetView>
  </sheetViews>
  <sheetFormatPr baseColWidth="10" defaultColWidth="11.44140625" defaultRowHeight="14.4" outlineLevelRow="2" x14ac:dyDescent="0.3"/>
  <cols>
    <col min="1" max="1" width="4.6640625" customWidth="1"/>
    <col min="2" max="2" width="3.88671875" customWidth="1"/>
    <col min="3" max="3" width="4.109375" style="33" customWidth="1"/>
    <col min="4" max="4" width="66.5546875" customWidth="1"/>
    <col min="5" max="5" width="15.44140625" customWidth="1"/>
    <col min="6" max="6" width="32.33203125" customWidth="1"/>
    <col min="7" max="11" width="20.6640625" bestFit="1" customWidth="1"/>
    <col min="12" max="12" width="3.44140625" customWidth="1"/>
    <col min="13" max="14" width="18.44140625" bestFit="1" customWidth="1"/>
    <col min="15" max="16" width="81.5546875" customWidth="1"/>
    <col min="17" max="17" width="92.33203125" customWidth="1"/>
  </cols>
  <sheetData>
    <row r="1" spans="1:17" x14ac:dyDescent="0.3">
      <c r="A1" s="237"/>
      <c r="B1" s="33" t="s">
        <v>946</v>
      </c>
    </row>
    <row r="3" spans="1:17" ht="25.5" customHeight="1" thickBot="1" x14ac:dyDescent="0.65">
      <c r="B3" s="121" t="s">
        <v>718</v>
      </c>
      <c r="C3" s="122" t="s">
        <v>9</v>
      </c>
      <c r="D3" s="111"/>
      <c r="E3" s="111"/>
      <c r="F3" s="111"/>
      <c r="G3" s="111"/>
      <c r="H3" s="111"/>
      <c r="I3" s="111"/>
      <c r="J3" s="111"/>
      <c r="K3" s="111"/>
      <c r="L3" s="111"/>
      <c r="M3" s="111"/>
      <c r="N3" s="111"/>
      <c r="O3" s="111"/>
      <c r="P3" s="111"/>
      <c r="Q3" s="111"/>
    </row>
    <row r="4" spans="1:17" x14ac:dyDescent="0.3">
      <c r="A4" s="64"/>
      <c r="B4" s="64"/>
      <c r="C4" s="118"/>
      <c r="D4" s="64"/>
      <c r="E4" s="64"/>
      <c r="F4" s="64"/>
      <c r="G4" s="64"/>
      <c r="H4" s="64"/>
      <c r="I4" s="64"/>
      <c r="J4" s="64"/>
      <c r="K4" s="64"/>
      <c r="L4" s="64"/>
      <c r="M4" s="64"/>
      <c r="N4" s="64"/>
    </row>
    <row r="5" spans="1:17" x14ac:dyDescent="0.3">
      <c r="A5" s="64"/>
      <c r="B5" s="64"/>
      <c r="C5" s="118"/>
      <c r="D5" s="64"/>
      <c r="E5" s="64"/>
      <c r="F5" s="64"/>
      <c r="G5" s="64"/>
      <c r="H5" s="64"/>
      <c r="I5" s="64"/>
      <c r="J5" s="64"/>
      <c r="K5" s="64"/>
      <c r="L5" s="64"/>
      <c r="M5" s="64"/>
      <c r="N5" s="64"/>
    </row>
    <row r="6" spans="1:17" x14ac:dyDescent="0.3">
      <c r="A6" s="64"/>
      <c r="B6" s="281" t="s">
        <v>948</v>
      </c>
      <c r="C6" s="282"/>
      <c r="D6" s="282"/>
      <c r="E6" s="282"/>
      <c r="F6" s="282"/>
      <c r="G6" s="282"/>
      <c r="H6" s="282"/>
      <c r="I6" s="282"/>
      <c r="J6" s="283"/>
      <c r="K6" s="104"/>
      <c r="L6" s="104"/>
      <c r="M6" s="104"/>
      <c r="N6" s="104"/>
      <c r="O6" s="104"/>
      <c r="P6" s="104"/>
    </row>
    <row r="7" spans="1:17" x14ac:dyDescent="0.3">
      <c r="A7" s="64"/>
      <c r="B7" s="284"/>
      <c r="C7" s="285"/>
      <c r="D7" s="285"/>
      <c r="E7" s="285"/>
      <c r="F7" s="285"/>
      <c r="G7" s="285"/>
      <c r="H7" s="285"/>
      <c r="I7" s="285"/>
      <c r="J7" s="286"/>
      <c r="K7" s="64"/>
      <c r="L7" s="64"/>
      <c r="M7" s="64"/>
    </row>
    <row r="8" spans="1:17" x14ac:dyDescent="0.3">
      <c r="A8" s="64"/>
      <c r="B8" s="3"/>
      <c r="C8" s="118"/>
      <c r="D8" s="64"/>
      <c r="E8" s="64"/>
      <c r="F8" s="64"/>
      <c r="G8" s="64"/>
      <c r="H8" s="64"/>
      <c r="I8" s="64"/>
      <c r="J8" s="64"/>
      <c r="K8" s="64"/>
      <c r="L8" s="64"/>
      <c r="M8" s="64"/>
      <c r="N8" s="64"/>
    </row>
    <row r="9" spans="1:17" x14ac:dyDescent="0.3">
      <c r="A9" s="64"/>
      <c r="B9" s="87" t="s">
        <v>940</v>
      </c>
      <c r="C9" s="118"/>
      <c r="D9" s="64"/>
      <c r="E9" s="64"/>
      <c r="F9" s="64"/>
      <c r="G9" s="64"/>
      <c r="H9" s="64"/>
      <c r="I9" s="64"/>
      <c r="J9" s="64"/>
      <c r="K9" s="64"/>
      <c r="L9" s="64"/>
      <c r="M9" s="64"/>
    </row>
    <row r="10" spans="1:17" x14ac:dyDescent="0.3">
      <c r="A10" s="64"/>
      <c r="B10" s="87"/>
      <c r="C10" s="118"/>
      <c r="D10" s="64"/>
      <c r="E10" s="64"/>
      <c r="F10" s="64"/>
      <c r="G10" s="64"/>
      <c r="H10" s="64"/>
      <c r="I10" s="64"/>
      <c r="J10" s="64"/>
      <c r="K10" s="64"/>
      <c r="L10" s="64"/>
      <c r="M10" s="64"/>
    </row>
    <row r="11" spans="1:17" x14ac:dyDescent="0.3">
      <c r="A11" s="64"/>
      <c r="D11" s="5" t="str">
        <f>+D116</f>
        <v>Key socio-economic development objectives</v>
      </c>
      <c r="E11" s="102"/>
      <c r="F11" s="102"/>
      <c r="G11" s="296" t="str">
        <f>G116</f>
        <v>XXX</v>
      </c>
      <c r="H11" s="297"/>
      <c r="I11" s="297"/>
      <c r="J11" s="297"/>
      <c r="K11" s="298"/>
      <c r="L11" s="130"/>
      <c r="M11" s="64"/>
      <c r="N11" s="64"/>
      <c r="O11" s="64"/>
      <c r="P11" s="64"/>
    </row>
    <row r="12" spans="1:17" x14ac:dyDescent="0.3">
      <c r="A12" s="64"/>
      <c r="D12" s="5"/>
      <c r="E12" s="102"/>
      <c r="F12" s="102"/>
      <c r="G12" s="299"/>
      <c r="H12" s="300"/>
      <c r="I12" s="300"/>
      <c r="J12" s="300"/>
      <c r="K12" s="301"/>
      <c r="L12" s="48"/>
      <c r="M12" s="64"/>
      <c r="N12" s="64"/>
      <c r="O12" s="64"/>
      <c r="P12" s="64"/>
    </row>
    <row r="13" spans="1:17" x14ac:dyDescent="0.3">
      <c r="A13" s="64"/>
      <c r="D13" s="5"/>
      <c r="E13" s="102"/>
      <c r="F13" s="102"/>
      <c r="G13" s="299"/>
      <c r="H13" s="300"/>
      <c r="I13" s="300"/>
      <c r="J13" s="300"/>
      <c r="K13" s="301"/>
      <c r="L13" s="48"/>
      <c r="M13" s="64"/>
      <c r="N13" s="64"/>
      <c r="O13" s="64"/>
      <c r="P13" s="64"/>
    </row>
    <row r="14" spans="1:17" x14ac:dyDescent="0.3">
      <c r="A14" s="64"/>
      <c r="D14" s="5"/>
      <c r="E14" s="102"/>
      <c r="F14" s="102"/>
      <c r="G14" s="299"/>
      <c r="H14" s="300"/>
      <c r="I14" s="300"/>
      <c r="J14" s="300"/>
      <c r="K14" s="301"/>
      <c r="L14" s="48"/>
      <c r="M14" s="64"/>
      <c r="N14" s="64"/>
      <c r="O14" s="64"/>
      <c r="P14" s="64"/>
    </row>
    <row r="15" spans="1:17" x14ac:dyDescent="0.3">
      <c r="A15" s="64"/>
      <c r="D15" s="5"/>
      <c r="E15" s="102"/>
      <c r="F15" s="102"/>
      <c r="G15" s="302"/>
      <c r="H15" s="303"/>
      <c r="I15" s="303"/>
      <c r="J15" s="303"/>
      <c r="K15" s="304"/>
      <c r="L15" s="48"/>
      <c r="M15" s="64"/>
      <c r="N15" s="64"/>
      <c r="O15" s="64"/>
      <c r="P15" s="64"/>
    </row>
    <row r="16" spans="1:17" x14ac:dyDescent="0.3">
      <c r="A16" s="64"/>
      <c r="D16" s="145"/>
      <c r="E16" s="64"/>
      <c r="F16" s="64"/>
      <c r="G16" s="64"/>
      <c r="H16" s="64"/>
      <c r="I16" s="64"/>
      <c r="J16" s="64"/>
      <c r="K16" s="64"/>
      <c r="L16" s="64"/>
      <c r="M16" s="64"/>
      <c r="N16" s="64"/>
      <c r="O16" s="64"/>
      <c r="P16" s="64"/>
    </row>
    <row r="17" spans="1:16" x14ac:dyDescent="0.3">
      <c r="A17" s="64"/>
      <c r="D17" s="5" t="str">
        <f>D139</f>
        <v xml:space="preserve">Key adaptation objectives </v>
      </c>
      <c r="E17" s="102"/>
      <c r="F17" s="102"/>
      <c r="G17" s="296" t="str">
        <f>G139</f>
        <v>XXX</v>
      </c>
      <c r="H17" s="297"/>
      <c r="I17" s="297"/>
      <c r="J17" s="297"/>
      <c r="K17" s="298"/>
      <c r="L17" s="130"/>
      <c r="M17" s="102"/>
      <c r="N17" s="64"/>
      <c r="O17" s="64"/>
      <c r="P17" s="64"/>
    </row>
    <row r="18" spans="1:16" x14ac:dyDescent="0.3">
      <c r="A18" s="64"/>
      <c r="D18" s="5"/>
      <c r="E18" s="102"/>
      <c r="F18" s="102"/>
      <c r="G18" s="299"/>
      <c r="H18" s="300"/>
      <c r="I18" s="300"/>
      <c r="J18" s="300"/>
      <c r="K18" s="301"/>
      <c r="L18" s="48"/>
      <c r="M18" s="102"/>
      <c r="N18" s="64"/>
      <c r="O18" s="64"/>
      <c r="P18" s="64"/>
    </row>
    <row r="19" spans="1:16" x14ac:dyDescent="0.3">
      <c r="A19" s="64"/>
      <c r="D19" s="5"/>
      <c r="E19" s="102"/>
      <c r="F19" s="102"/>
      <c r="G19" s="299"/>
      <c r="H19" s="300"/>
      <c r="I19" s="300"/>
      <c r="J19" s="300"/>
      <c r="K19" s="301"/>
      <c r="L19" s="48"/>
      <c r="M19" s="102"/>
      <c r="N19" s="64"/>
      <c r="O19" s="64"/>
      <c r="P19" s="64"/>
    </row>
    <row r="20" spans="1:16" x14ac:dyDescent="0.3">
      <c r="A20" s="64"/>
      <c r="D20" s="5"/>
      <c r="E20" s="102"/>
      <c r="F20" s="102"/>
      <c r="G20" s="299"/>
      <c r="H20" s="300"/>
      <c r="I20" s="300"/>
      <c r="J20" s="300"/>
      <c r="K20" s="301"/>
      <c r="L20" s="48"/>
      <c r="M20" s="64"/>
      <c r="N20" s="64"/>
      <c r="O20" s="64"/>
      <c r="P20" s="64"/>
    </row>
    <row r="21" spans="1:16" x14ac:dyDescent="0.3">
      <c r="A21" s="64"/>
      <c r="D21" s="5"/>
      <c r="E21" s="102"/>
      <c r="F21" s="102"/>
      <c r="G21" s="302"/>
      <c r="H21" s="303"/>
      <c r="I21" s="303"/>
      <c r="J21" s="303"/>
      <c r="K21" s="304"/>
      <c r="L21" s="48"/>
      <c r="M21" s="64"/>
      <c r="N21" s="64"/>
      <c r="O21" s="64"/>
      <c r="P21" s="64"/>
    </row>
    <row r="22" spans="1:16" x14ac:dyDescent="0.3">
      <c r="A22" s="64"/>
      <c r="D22" s="5"/>
      <c r="E22" s="102"/>
      <c r="F22" s="102"/>
      <c r="G22" s="102"/>
      <c r="H22" s="102"/>
      <c r="I22" s="102"/>
      <c r="J22" s="102"/>
      <c r="K22" s="102"/>
      <c r="L22" s="102"/>
      <c r="M22" s="102"/>
      <c r="N22" s="102"/>
      <c r="O22" s="64"/>
      <c r="P22" s="64"/>
    </row>
    <row r="23" spans="1:16" x14ac:dyDescent="0.3">
      <c r="A23" s="64"/>
      <c r="D23" s="5" t="str">
        <f>D192</f>
        <v xml:space="preserve">Key mitigation objectives </v>
      </c>
      <c r="E23" s="102"/>
      <c r="F23" s="102"/>
      <c r="G23" s="296" t="str">
        <f>G192</f>
        <v>XXX</v>
      </c>
      <c r="H23" s="297"/>
      <c r="I23" s="297"/>
      <c r="J23" s="297"/>
      <c r="K23" s="298"/>
      <c r="L23" s="130"/>
      <c r="M23" s="64"/>
      <c r="N23" s="64"/>
      <c r="O23" s="64"/>
      <c r="P23" s="64"/>
    </row>
    <row r="24" spans="1:16" x14ac:dyDescent="0.3">
      <c r="A24" s="64"/>
      <c r="D24" s="5"/>
      <c r="E24" s="102"/>
      <c r="F24" s="102"/>
      <c r="G24" s="299"/>
      <c r="H24" s="300"/>
      <c r="I24" s="300"/>
      <c r="J24" s="300"/>
      <c r="K24" s="301"/>
      <c r="L24" s="48"/>
      <c r="M24" s="64"/>
      <c r="N24" s="64"/>
      <c r="O24" s="64"/>
      <c r="P24" s="64"/>
    </row>
    <row r="25" spans="1:16" x14ac:dyDescent="0.3">
      <c r="A25" s="64"/>
      <c r="D25" s="5"/>
      <c r="E25" s="102"/>
      <c r="F25" s="102"/>
      <c r="G25" s="299"/>
      <c r="H25" s="300"/>
      <c r="I25" s="300"/>
      <c r="J25" s="300"/>
      <c r="K25" s="301"/>
      <c r="L25" s="48"/>
      <c r="M25" s="64"/>
      <c r="N25" s="64"/>
      <c r="O25" s="64"/>
      <c r="P25" s="64"/>
    </row>
    <row r="26" spans="1:16" x14ac:dyDescent="0.3">
      <c r="A26" s="64"/>
      <c r="D26" s="5"/>
      <c r="E26" s="102"/>
      <c r="F26" s="102"/>
      <c r="G26" s="299"/>
      <c r="H26" s="300"/>
      <c r="I26" s="300"/>
      <c r="J26" s="300"/>
      <c r="K26" s="301"/>
      <c r="L26" s="48"/>
      <c r="M26" s="64"/>
      <c r="N26" s="64"/>
      <c r="O26" s="64"/>
      <c r="P26" s="64"/>
    </row>
    <row r="27" spans="1:16" x14ac:dyDescent="0.3">
      <c r="A27" s="64"/>
      <c r="D27" s="5"/>
      <c r="E27" s="102"/>
      <c r="F27" s="102"/>
      <c r="G27" s="302"/>
      <c r="H27" s="303"/>
      <c r="I27" s="303"/>
      <c r="J27" s="303"/>
      <c r="K27" s="304"/>
      <c r="L27" s="48"/>
      <c r="M27" s="64"/>
      <c r="N27" s="64"/>
      <c r="O27" s="64"/>
      <c r="P27" s="64"/>
    </row>
    <row r="28" spans="1:16" x14ac:dyDescent="0.3">
      <c r="A28" s="64"/>
      <c r="D28" s="5"/>
      <c r="E28" s="102"/>
      <c r="F28" s="102"/>
      <c r="G28" s="102"/>
      <c r="H28" s="102"/>
      <c r="I28" s="102"/>
      <c r="J28" s="102"/>
      <c r="K28" s="102"/>
      <c r="L28" s="102"/>
      <c r="M28" s="102"/>
      <c r="N28" s="64"/>
      <c r="O28" s="64"/>
      <c r="P28" s="64"/>
    </row>
    <row r="29" spans="1:16" x14ac:dyDescent="0.3">
      <c r="A29" s="64"/>
      <c r="D29" s="5" t="str">
        <f>D216</f>
        <v>Key objectives regarding climate-harmful activities</v>
      </c>
      <c r="E29" s="102"/>
      <c r="F29" s="102"/>
      <c r="G29" s="296" t="str">
        <f>G216</f>
        <v>XXX</v>
      </c>
      <c r="H29" s="297"/>
      <c r="I29" s="297"/>
      <c r="J29" s="297"/>
      <c r="K29" s="298"/>
      <c r="L29" s="130"/>
      <c r="M29" s="64"/>
      <c r="N29" s="64"/>
      <c r="O29" s="64"/>
      <c r="P29" s="64"/>
    </row>
    <row r="30" spans="1:16" x14ac:dyDescent="0.3">
      <c r="A30" s="64"/>
      <c r="D30" s="5"/>
      <c r="E30" s="102"/>
      <c r="F30" s="102"/>
      <c r="G30" s="299"/>
      <c r="H30" s="300"/>
      <c r="I30" s="300"/>
      <c r="J30" s="300"/>
      <c r="K30" s="301"/>
      <c r="L30" s="48"/>
      <c r="M30" s="64"/>
      <c r="N30" s="64"/>
      <c r="O30" s="64"/>
      <c r="P30" s="64"/>
    </row>
    <row r="31" spans="1:16" x14ac:dyDescent="0.3">
      <c r="A31" s="64"/>
      <c r="D31" s="5"/>
      <c r="E31" s="102"/>
      <c r="F31" s="102"/>
      <c r="G31" s="299"/>
      <c r="H31" s="300"/>
      <c r="I31" s="300"/>
      <c r="J31" s="300"/>
      <c r="K31" s="301"/>
      <c r="L31" s="48"/>
      <c r="M31" s="64"/>
      <c r="N31" s="64"/>
      <c r="O31" s="64"/>
      <c r="P31" s="64"/>
    </row>
    <row r="32" spans="1:16" x14ac:dyDescent="0.3">
      <c r="A32" s="64"/>
      <c r="D32" s="5"/>
      <c r="E32" s="102"/>
      <c r="F32" s="102"/>
      <c r="G32" s="299"/>
      <c r="H32" s="300"/>
      <c r="I32" s="300"/>
      <c r="J32" s="300"/>
      <c r="K32" s="301"/>
      <c r="L32" s="48"/>
      <c r="M32" s="64"/>
      <c r="N32" s="64"/>
      <c r="O32" s="64"/>
      <c r="P32" s="64"/>
    </row>
    <row r="33" spans="1:16" x14ac:dyDescent="0.3">
      <c r="A33" s="64"/>
      <c r="D33" s="5"/>
      <c r="E33" s="102"/>
      <c r="F33" s="102"/>
      <c r="G33" s="302"/>
      <c r="H33" s="303"/>
      <c r="I33" s="303"/>
      <c r="J33" s="303"/>
      <c r="K33" s="304"/>
      <c r="L33" s="48"/>
      <c r="M33" s="64"/>
      <c r="N33" s="64"/>
      <c r="O33" s="64"/>
      <c r="P33" s="64"/>
    </row>
    <row r="34" spans="1:16" x14ac:dyDescent="0.3">
      <c r="A34" s="64"/>
      <c r="D34" s="145"/>
      <c r="E34" s="100"/>
      <c r="F34" s="64"/>
      <c r="G34" s="64"/>
      <c r="H34" s="64"/>
      <c r="I34" s="64"/>
      <c r="J34" s="64"/>
      <c r="K34" s="64"/>
      <c r="L34" s="64"/>
      <c r="M34" s="64"/>
      <c r="N34" s="64"/>
      <c r="O34" s="64"/>
      <c r="P34" s="64"/>
    </row>
    <row r="35" spans="1:16" x14ac:dyDescent="0.3">
      <c r="A35" s="64"/>
      <c r="C35"/>
      <c r="D35" s="5" t="str">
        <f>$E$234</f>
        <v xml:space="preserve">GHG emissions targets </v>
      </c>
      <c r="E35" s="64"/>
      <c r="F35" s="64"/>
      <c r="G35" s="64"/>
      <c r="H35" s="64"/>
      <c r="I35" s="64"/>
      <c r="J35" s="64"/>
      <c r="K35" s="64"/>
      <c r="L35" s="64"/>
      <c r="M35" s="64"/>
      <c r="N35" s="64"/>
      <c r="O35" s="64"/>
      <c r="P35" s="64"/>
    </row>
    <row r="36" spans="1:16" x14ac:dyDescent="0.3">
      <c r="A36" s="64"/>
      <c r="C36"/>
      <c r="D36" s="37"/>
      <c r="E36" s="64"/>
      <c r="F36" s="64"/>
      <c r="G36" s="64"/>
      <c r="H36" s="64"/>
      <c r="I36" s="64"/>
      <c r="J36" s="64"/>
      <c r="K36" s="64"/>
      <c r="L36" s="64"/>
      <c r="M36" s="64"/>
      <c r="N36" s="64"/>
      <c r="O36" s="64"/>
      <c r="P36" s="64"/>
    </row>
    <row r="37" spans="1:16" x14ac:dyDescent="0.3">
      <c r="A37" s="64"/>
      <c r="C37"/>
      <c r="D37" s="212"/>
      <c r="E37" s="64"/>
      <c r="F37" s="64"/>
      <c r="G37" s="64"/>
      <c r="H37" s="64"/>
      <c r="I37" s="64"/>
      <c r="J37" s="64"/>
      <c r="K37" s="64"/>
      <c r="L37" s="64"/>
      <c r="M37" s="64"/>
      <c r="N37" s="64"/>
      <c r="O37" s="64"/>
      <c r="P37" s="64"/>
    </row>
    <row r="38" spans="1:16" x14ac:dyDescent="0.3">
      <c r="A38" s="64"/>
      <c r="C38"/>
      <c r="D38" s="212"/>
      <c r="E38" s="64"/>
      <c r="F38" s="64"/>
      <c r="G38" s="64"/>
      <c r="H38" s="64"/>
      <c r="I38" s="64"/>
      <c r="J38" s="64"/>
      <c r="K38" s="64"/>
      <c r="L38" s="64"/>
      <c r="M38" s="64"/>
      <c r="N38" s="64"/>
      <c r="O38" s="64"/>
      <c r="P38" s="64"/>
    </row>
    <row r="39" spans="1:16" x14ac:dyDescent="0.3">
      <c r="A39" s="64"/>
      <c r="C39"/>
      <c r="D39" s="212"/>
      <c r="E39" s="64"/>
      <c r="F39" s="64"/>
      <c r="G39" s="64"/>
      <c r="H39" s="64"/>
      <c r="I39" s="64"/>
      <c r="J39" s="64"/>
      <c r="K39" s="64"/>
      <c r="L39" s="64"/>
      <c r="M39" s="64"/>
      <c r="N39" s="64"/>
      <c r="O39" s="64"/>
      <c r="P39" s="64"/>
    </row>
    <row r="40" spans="1:16" x14ac:dyDescent="0.3">
      <c r="A40" s="64"/>
      <c r="C40"/>
      <c r="D40" s="212"/>
      <c r="E40" s="64"/>
      <c r="F40" s="64"/>
      <c r="G40" s="64"/>
      <c r="H40" s="64"/>
      <c r="I40" s="64"/>
      <c r="J40" s="64"/>
      <c r="K40" s="64"/>
      <c r="L40" s="64"/>
      <c r="M40" s="64"/>
      <c r="N40" s="64"/>
      <c r="O40" s="64"/>
      <c r="P40" s="64"/>
    </row>
    <row r="41" spans="1:16" x14ac:dyDescent="0.3">
      <c r="A41" s="64"/>
      <c r="C41"/>
      <c r="D41" s="212"/>
      <c r="E41" s="64"/>
      <c r="F41" s="64"/>
      <c r="G41" s="64"/>
      <c r="H41" s="64"/>
      <c r="I41" s="64"/>
      <c r="J41" s="64"/>
      <c r="K41" s="64"/>
      <c r="L41" s="64"/>
      <c r="M41" s="64"/>
      <c r="N41" s="64"/>
      <c r="O41" s="64"/>
      <c r="P41" s="64"/>
    </row>
    <row r="42" spans="1:16" x14ac:dyDescent="0.3">
      <c r="A42" s="64"/>
      <c r="C42"/>
      <c r="D42" s="212"/>
      <c r="E42" s="64"/>
      <c r="F42" s="64"/>
      <c r="G42" s="64"/>
      <c r="H42" s="64"/>
      <c r="I42" s="64"/>
      <c r="J42" s="64"/>
      <c r="K42" s="64"/>
      <c r="L42" s="64"/>
      <c r="M42" s="64"/>
      <c r="N42" s="64"/>
      <c r="O42" s="64"/>
      <c r="P42" s="64"/>
    </row>
    <row r="43" spans="1:16" x14ac:dyDescent="0.3">
      <c r="A43" s="64"/>
      <c r="C43"/>
      <c r="D43" s="212"/>
      <c r="E43" s="64"/>
      <c r="F43" s="64"/>
      <c r="G43" s="64"/>
      <c r="H43" s="64"/>
      <c r="I43" s="64"/>
      <c r="J43" s="64"/>
      <c r="K43" s="64"/>
      <c r="L43" s="64"/>
      <c r="M43" s="64"/>
      <c r="N43" s="64"/>
      <c r="O43" s="64"/>
      <c r="P43" s="64"/>
    </row>
    <row r="44" spans="1:16" x14ac:dyDescent="0.3">
      <c r="A44" s="64"/>
      <c r="C44"/>
      <c r="D44" s="212"/>
      <c r="E44" s="64"/>
      <c r="F44" s="64"/>
      <c r="G44" s="64"/>
      <c r="H44" s="64"/>
      <c r="I44" s="64"/>
      <c r="J44" s="64"/>
      <c r="K44" s="64"/>
      <c r="L44" s="64"/>
      <c r="M44" s="64"/>
      <c r="N44" s="64"/>
      <c r="O44" s="64"/>
      <c r="P44" s="64"/>
    </row>
    <row r="45" spans="1:16" x14ac:dyDescent="0.3">
      <c r="A45" s="64"/>
      <c r="C45"/>
      <c r="D45" s="212"/>
      <c r="E45" s="64"/>
      <c r="F45" s="64"/>
      <c r="G45" s="64"/>
      <c r="H45" s="64"/>
      <c r="I45" s="64"/>
      <c r="J45" s="64"/>
      <c r="K45" s="64"/>
      <c r="L45" s="64"/>
      <c r="M45" s="64"/>
      <c r="N45" s="64"/>
      <c r="O45" s="64"/>
      <c r="P45" s="64"/>
    </row>
    <row r="46" spans="1:16" x14ac:dyDescent="0.3">
      <c r="A46" s="64"/>
      <c r="C46"/>
      <c r="D46" s="212"/>
      <c r="E46" s="64"/>
      <c r="F46" s="64"/>
      <c r="G46" s="64"/>
      <c r="H46" s="64"/>
      <c r="I46" s="64"/>
      <c r="J46" s="64"/>
      <c r="K46" s="64"/>
      <c r="L46" s="64"/>
      <c r="M46" s="64"/>
      <c r="N46" s="64"/>
      <c r="O46" s="64"/>
      <c r="P46" s="64"/>
    </row>
    <row r="47" spans="1:16" x14ac:dyDescent="0.3">
      <c r="A47" s="64"/>
      <c r="C47"/>
      <c r="D47" s="64"/>
      <c r="E47" s="64"/>
      <c r="F47" s="64"/>
      <c r="G47" s="64"/>
      <c r="H47" s="64"/>
      <c r="I47" s="64"/>
      <c r="J47" s="64"/>
      <c r="K47" s="64"/>
      <c r="L47" s="64"/>
      <c r="M47" s="64"/>
      <c r="N47" s="64"/>
      <c r="O47" s="64"/>
      <c r="P47" s="64"/>
    </row>
    <row r="48" spans="1:16" x14ac:dyDescent="0.3">
      <c r="A48" s="64"/>
      <c r="C48"/>
      <c r="D48" s="64"/>
      <c r="E48" s="64"/>
      <c r="F48" s="64"/>
      <c r="G48" s="64"/>
      <c r="H48" s="64"/>
      <c r="I48" s="64"/>
      <c r="J48" s="64"/>
      <c r="K48" s="64"/>
      <c r="L48" s="64"/>
      <c r="M48" s="64"/>
      <c r="N48" s="64"/>
      <c r="O48" s="64"/>
      <c r="P48" s="64"/>
    </row>
    <row r="49" spans="1:17" x14ac:dyDescent="0.3">
      <c r="A49" s="64"/>
      <c r="D49" s="100"/>
      <c r="E49" s="100"/>
      <c r="F49" s="64"/>
      <c r="G49" s="64"/>
      <c r="H49" s="64"/>
      <c r="I49" s="64"/>
      <c r="J49" s="64"/>
      <c r="K49" s="64"/>
      <c r="L49" s="64"/>
      <c r="M49" s="64"/>
      <c r="N49" s="64"/>
      <c r="O49" s="64"/>
      <c r="P49" s="64"/>
    </row>
    <row r="50" spans="1:17" x14ac:dyDescent="0.3">
      <c r="A50" s="64"/>
      <c r="D50" s="100"/>
      <c r="E50" s="100"/>
      <c r="F50" s="64"/>
      <c r="G50" s="64"/>
      <c r="H50" s="64"/>
      <c r="I50" s="64"/>
      <c r="J50" s="64"/>
      <c r="K50" s="64"/>
      <c r="L50" s="64"/>
      <c r="M50" s="64"/>
      <c r="N50" s="64"/>
      <c r="O50" s="64"/>
      <c r="P50" s="64"/>
    </row>
    <row r="51" spans="1:17" x14ac:dyDescent="0.3">
      <c r="A51" s="64"/>
      <c r="B51" s="64"/>
      <c r="C51" s="118"/>
      <c r="D51" s="64"/>
      <c r="E51" s="64"/>
      <c r="F51" s="64"/>
      <c r="G51" s="64"/>
      <c r="H51" s="64"/>
      <c r="I51" s="64"/>
      <c r="J51" s="64"/>
      <c r="K51" s="64"/>
      <c r="L51" s="64"/>
      <c r="M51" s="64"/>
    </row>
    <row r="52" spans="1:17" ht="15" thickBot="1" x14ac:dyDescent="0.35">
      <c r="B52" s="82" t="s">
        <v>719</v>
      </c>
      <c r="C52" s="82"/>
      <c r="D52" s="82"/>
      <c r="E52" s="81"/>
      <c r="F52" s="81"/>
      <c r="G52" s="81"/>
      <c r="H52" s="81"/>
      <c r="I52" s="81"/>
      <c r="J52" s="81"/>
      <c r="K52" s="81"/>
      <c r="L52" s="81"/>
      <c r="M52" s="81"/>
      <c r="N52" s="81"/>
      <c r="O52" s="81"/>
      <c r="P52" s="81"/>
      <c r="Q52" s="81"/>
    </row>
    <row r="53" spans="1:17" ht="15" thickTop="1" x14ac:dyDescent="0.3"/>
    <row r="54" spans="1:17" x14ac:dyDescent="0.3">
      <c r="C54" s="118"/>
      <c r="D54" s="64"/>
      <c r="E54" s="64"/>
      <c r="F54" s="64"/>
      <c r="G54" s="64"/>
      <c r="H54" s="64"/>
    </row>
    <row r="55" spans="1:17" outlineLevel="1" x14ac:dyDescent="0.3">
      <c r="D55" t="s">
        <v>2</v>
      </c>
      <c r="E55" s="126" t="s">
        <v>1</v>
      </c>
      <c r="F55" s="64"/>
      <c r="G55" s="64"/>
      <c r="H55" s="64"/>
    </row>
    <row r="56" spans="1:17" outlineLevel="1" x14ac:dyDescent="0.3">
      <c r="E56" s="112"/>
      <c r="F56" s="64"/>
      <c r="G56" s="64"/>
      <c r="H56" s="64"/>
    </row>
    <row r="57" spans="1:17" outlineLevel="1" x14ac:dyDescent="0.3">
      <c r="D57" t="s">
        <v>3</v>
      </c>
      <c r="E57" s="113" t="s">
        <v>757</v>
      </c>
      <c r="G57" s="64"/>
      <c r="H57" s="64"/>
    </row>
    <row r="58" spans="1:17" outlineLevel="1" x14ac:dyDescent="0.3">
      <c r="D58" s="65"/>
      <c r="E58" s="112"/>
      <c r="F58" s="64"/>
      <c r="G58" s="64"/>
      <c r="H58" s="64"/>
    </row>
    <row r="59" spans="1:17" outlineLevel="1" x14ac:dyDescent="0.3">
      <c r="D59" s="2" t="s">
        <v>4</v>
      </c>
      <c r="E59" s="113" t="s">
        <v>1</v>
      </c>
      <c r="F59" s="64"/>
      <c r="G59" s="64"/>
      <c r="H59" s="64"/>
    </row>
    <row r="60" spans="1:17" outlineLevel="1" x14ac:dyDescent="0.3">
      <c r="E60" s="112"/>
      <c r="F60" s="64"/>
      <c r="G60" s="64"/>
      <c r="H60" s="64"/>
    </row>
    <row r="61" spans="1:17" outlineLevel="1" x14ac:dyDescent="0.3">
      <c r="D61" t="s">
        <v>583</v>
      </c>
      <c r="E61" s="113" t="s">
        <v>1</v>
      </c>
      <c r="F61" s="64"/>
      <c r="G61" s="64"/>
      <c r="H61" s="64"/>
    </row>
    <row r="62" spans="1:17" outlineLevel="1" x14ac:dyDescent="0.3">
      <c r="E62" s="64"/>
      <c r="F62" s="64"/>
      <c r="G62" s="64"/>
      <c r="H62" s="64"/>
    </row>
    <row r="63" spans="1:17" outlineLevel="1" x14ac:dyDescent="0.3">
      <c r="D63" t="s">
        <v>5</v>
      </c>
      <c r="E63" s="113" t="s">
        <v>1</v>
      </c>
      <c r="F63" s="66" t="s">
        <v>6</v>
      </c>
      <c r="G63" s="64"/>
      <c r="H63" s="64"/>
    </row>
    <row r="64" spans="1:17" outlineLevel="1" x14ac:dyDescent="0.3">
      <c r="D64" s="67"/>
      <c r="E64" s="112"/>
      <c r="F64" s="64"/>
      <c r="G64" s="64"/>
      <c r="H64" s="64"/>
    </row>
    <row r="65" spans="2:17" outlineLevel="1" x14ac:dyDescent="0.3">
      <c r="D65" s="3" t="s">
        <v>715</v>
      </c>
      <c r="E65" s="113">
        <v>2025</v>
      </c>
      <c r="F65" s="66" t="s">
        <v>7</v>
      </c>
      <c r="G65" s="64"/>
      <c r="H65" s="64"/>
    </row>
    <row r="66" spans="2:17" outlineLevel="1" x14ac:dyDescent="0.3">
      <c r="E66" s="112"/>
      <c r="F66" s="66"/>
    </row>
    <row r="67" spans="2:17" outlineLevel="1" x14ac:dyDescent="0.3">
      <c r="D67" t="s">
        <v>716</v>
      </c>
      <c r="E67" s="113">
        <v>2035</v>
      </c>
      <c r="F67" s="66" t="s">
        <v>7</v>
      </c>
    </row>
    <row r="68" spans="2:17" outlineLevel="1" x14ac:dyDescent="0.3">
      <c r="E68" s="112"/>
      <c r="F68" s="66"/>
    </row>
    <row r="69" spans="2:17" outlineLevel="1" x14ac:dyDescent="0.3">
      <c r="D69" t="s">
        <v>717</v>
      </c>
      <c r="E69" s="113">
        <v>2050</v>
      </c>
      <c r="F69" s="66" t="s">
        <v>7</v>
      </c>
    </row>
    <row r="70" spans="2:17" outlineLevel="1" x14ac:dyDescent="0.3"/>
    <row r="71" spans="2:17" outlineLevel="1" x14ac:dyDescent="0.3"/>
    <row r="72" spans="2:17" ht="15" thickBot="1" x14ac:dyDescent="0.35">
      <c r="B72" s="82" t="s">
        <v>696</v>
      </c>
      <c r="C72" s="82"/>
      <c r="D72" s="82"/>
      <c r="E72" s="81"/>
      <c r="F72" s="81"/>
      <c r="G72" s="81"/>
      <c r="H72" s="81"/>
      <c r="I72" s="81"/>
      <c r="J72" s="81"/>
      <c r="K72" s="81"/>
      <c r="L72" s="81"/>
      <c r="M72" s="81"/>
      <c r="N72" s="81"/>
      <c r="O72" s="81"/>
      <c r="P72" s="81"/>
      <c r="Q72" s="81"/>
    </row>
    <row r="73" spans="2:17" ht="15" thickTop="1" x14ac:dyDescent="0.3"/>
    <row r="74" spans="2:17" ht="15" thickBot="1" x14ac:dyDescent="0.35"/>
    <row r="75" spans="2:17" ht="15" outlineLevel="1" thickBot="1" x14ac:dyDescent="0.35">
      <c r="D75" t="s">
        <v>646</v>
      </c>
      <c r="E75" s="117" t="s">
        <v>683</v>
      </c>
      <c r="F75" s="93" t="s">
        <v>671</v>
      </c>
    </row>
    <row r="76" spans="2:17" outlineLevel="1" x14ac:dyDescent="0.3"/>
    <row r="77" spans="2:17" outlineLevel="1" x14ac:dyDescent="0.3">
      <c r="D77" s="101" t="s">
        <v>669</v>
      </c>
      <c r="G77" s="114" t="s">
        <v>665</v>
      </c>
      <c r="H77" s="114" t="s">
        <v>683</v>
      </c>
      <c r="I77" s="114" t="s">
        <v>694</v>
      </c>
      <c r="J77" s="114" t="s">
        <v>668</v>
      </c>
    </row>
    <row r="78" spans="2:17" outlineLevel="1" x14ac:dyDescent="0.3">
      <c r="D78" t="s">
        <v>647</v>
      </c>
      <c r="E78" t="str" cm="1">
        <f t="array" ref="E78">INDEX($G$77:$J$84,ROWS($D$77:$D78),MATCH($E$75,$G$77:$J$77,0))</f>
        <v xml:space="preserve">   drying / drought</v>
      </c>
      <c r="G78" s="115" t="s">
        <v>731</v>
      </c>
      <c r="H78" s="115" t="s">
        <v>743</v>
      </c>
      <c r="I78" s="116" t="s">
        <v>764</v>
      </c>
      <c r="J78" s="116" t="s">
        <v>771</v>
      </c>
    </row>
    <row r="79" spans="2:17" outlineLevel="1" x14ac:dyDescent="0.3">
      <c r="D79" t="s">
        <v>649</v>
      </c>
      <c r="E79" t="str" cm="1">
        <f t="array" ref="E79">INDEX($G$77:$J$84,ROWS($D$77:$D79),MATCH($E$75,$G$77:$J$77,0))</f>
        <v xml:space="preserve">   increased rainfall / flooding</v>
      </c>
      <c r="G79" s="115" t="s">
        <v>732</v>
      </c>
      <c r="H79" s="115" t="s">
        <v>744</v>
      </c>
      <c r="I79" s="116" t="s">
        <v>765</v>
      </c>
      <c r="J79" s="116" t="s">
        <v>772</v>
      </c>
    </row>
    <row r="80" spans="2:17" outlineLevel="1" x14ac:dyDescent="0.3">
      <c r="D80" t="s">
        <v>650</v>
      </c>
      <c r="E80" t="str" cm="1">
        <f t="array" ref="E80">INDEX($G$77:$J$84,ROWS($D$77:$D80),MATCH($E$75,$G$77:$J$77,0))</f>
        <v xml:space="preserve">   warming / heat waves</v>
      </c>
      <c r="G80" s="115" t="s">
        <v>733</v>
      </c>
      <c r="H80" s="115" t="s">
        <v>745</v>
      </c>
      <c r="I80" s="116" t="s">
        <v>766</v>
      </c>
      <c r="J80" s="116" t="s">
        <v>773</v>
      </c>
    </row>
    <row r="81" spans="4:10" outlineLevel="1" x14ac:dyDescent="0.3">
      <c r="D81" t="s">
        <v>651</v>
      </c>
      <c r="E81" t="str" cm="1">
        <f t="array" ref="E81">INDEX($G$77:$J$84,ROWS($D$77:$D81),MATCH($E$75,$G$77:$J$77,0))</f>
        <v xml:space="preserve">   wind speed / storminess</v>
      </c>
      <c r="G81" s="115" t="s">
        <v>734</v>
      </c>
      <c r="H81" s="115" t="s">
        <v>746</v>
      </c>
      <c r="I81" s="116" t="s">
        <v>767</v>
      </c>
      <c r="J81" s="116" t="s">
        <v>679</v>
      </c>
    </row>
    <row r="82" spans="4:10" outlineLevel="1" x14ac:dyDescent="0.3">
      <c r="D82" t="s">
        <v>652</v>
      </c>
      <c r="E82" t="str" cm="1">
        <f t="array" ref="E82">INDEX($G$77:$J$84,ROWS($D$77:$D82),MATCH($E$75,$G$77:$J$77,0))</f>
        <v xml:space="preserve">   sea level rise</v>
      </c>
      <c r="G82" s="115" t="s">
        <v>735</v>
      </c>
      <c r="H82" s="115" t="s">
        <v>761</v>
      </c>
      <c r="I82" s="116" t="s">
        <v>768</v>
      </c>
      <c r="J82" s="116" t="s">
        <v>680</v>
      </c>
    </row>
    <row r="83" spans="4:10" outlineLevel="1" x14ac:dyDescent="0.3">
      <c r="D83" t="s">
        <v>648</v>
      </c>
      <c r="E83" t="str" cm="1">
        <f t="array" ref="E83">INDEX($G$77:$J$84,ROWS($D$77:$D83),MATCH($E$75,$G$77:$J$77,0))</f>
        <v xml:space="preserve">   [other disaster 1]</v>
      </c>
      <c r="G83" s="115" t="s">
        <v>759</v>
      </c>
      <c r="H83" s="115" t="s">
        <v>762</v>
      </c>
      <c r="I83" s="116" t="s">
        <v>769</v>
      </c>
      <c r="J83" s="116" t="s">
        <v>681</v>
      </c>
    </row>
    <row r="84" spans="4:10" outlineLevel="1" x14ac:dyDescent="0.3">
      <c r="D84" t="s">
        <v>653</v>
      </c>
      <c r="E84" t="str" cm="1">
        <f t="array" ref="E84">INDEX($G$77:$J$84,ROWS($D$77:$D84),MATCH($E$75,$G$77:$J$77,0))</f>
        <v xml:space="preserve">   [other disaster 2]</v>
      </c>
      <c r="G84" s="115" t="s">
        <v>760</v>
      </c>
      <c r="H84" s="115" t="s">
        <v>763</v>
      </c>
      <c r="I84" s="116" t="s">
        <v>770</v>
      </c>
      <c r="J84" s="116" t="s">
        <v>682</v>
      </c>
    </row>
    <row r="85" spans="4:10" outlineLevel="1" x14ac:dyDescent="0.3"/>
    <row r="86" spans="4:10" ht="15" outlineLevel="1" thickBot="1" x14ac:dyDescent="0.35"/>
    <row r="87" spans="4:10" ht="15" outlineLevel="1" thickBot="1" x14ac:dyDescent="0.35">
      <c r="D87" t="s">
        <v>645</v>
      </c>
      <c r="E87" s="117" t="s">
        <v>665</v>
      </c>
      <c r="F87" s="93" t="s">
        <v>671</v>
      </c>
    </row>
    <row r="88" spans="4:10" outlineLevel="1" x14ac:dyDescent="0.3"/>
    <row r="89" spans="4:10" outlineLevel="1" x14ac:dyDescent="0.3">
      <c r="D89" s="101" t="s">
        <v>670</v>
      </c>
      <c r="G89" s="114" t="s">
        <v>665</v>
      </c>
      <c r="H89" s="114" t="s">
        <v>668</v>
      </c>
    </row>
    <row r="90" spans="4:10" outlineLevel="1" x14ac:dyDescent="0.3">
      <c r="D90" t="s">
        <v>654</v>
      </c>
      <c r="E90" t="str" cm="1">
        <f t="array" ref="E90">INDEX($G$89:$H$95,ROWS($D$89:$D90),MATCH($E$87,$G$89:$H$89,0))</f>
        <v xml:space="preserve">   energy production</v>
      </c>
      <c r="G90" s="115" t="s">
        <v>731</v>
      </c>
      <c r="H90" s="116" t="s">
        <v>737</v>
      </c>
    </row>
    <row r="91" spans="4:10" outlineLevel="1" x14ac:dyDescent="0.3">
      <c r="D91" t="s">
        <v>655</v>
      </c>
      <c r="E91" t="str" cm="1">
        <f t="array" ref="E91">INDEX($G$89:$H$95,ROWS($D$89:$D91),MATCH($E$87,$G$89:$H$89,0))</f>
        <v xml:space="preserve">   buildings</v>
      </c>
      <c r="G91" s="115" t="s">
        <v>732</v>
      </c>
      <c r="H91" s="116" t="s">
        <v>738</v>
      </c>
    </row>
    <row r="92" spans="4:10" outlineLevel="1" x14ac:dyDescent="0.3">
      <c r="D92" t="s">
        <v>656</v>
      </c>
      <c r="E92" t="str" cm="1">
        <f t="array" ref="E92">INDEX($G$89:$H$95,ROWS($D$89:$D92),MATCH($E$87,$G$89:$H$89,0))</f>
        <v xml:space="preserve">   transport</v>
      </c>
      <c r="G92" s="115" t="s">
        <v>733</v>
      </c>
      <c r="H92" s="116" t="s">
        <v>739</v>
      </c>
    </row>
    <row r="93" spans="4:10" outlineLevel="1" x14ac:dyDescent="0.3">
      <c r="D93" t="s">
        <v>657</v>
      </c>
      <c r="E93" t="str" cm="1">
        <f t="array" ref="E93">INDEX($G$89:$H$95,ROWS($D$89:$D93),MATCH($E$87,$G$89:$H$89,0))</f>
        <v xml:space="preserve">   industry</v>
      </c>
      <c r="G93" s="115" t="s">
        <v>734</v>
      </c>
      <c r="H93" s="116" t="s">
        <v>740</v>
      </c>
    </row>
    <row r="94" spans="4:10" outlineLevel="1" x14ac:dyDescent="0.3">
      <c r="D94" t="s">
        <v>658</v>
      </c>
      <c r="E94" t="str" cm="1">
        <f t="array" ref="E94">INDEX($G$89:$H$95,ROWS($D$89:$D94),MATCH($E$87,$G$89:$H$89,0))</f>
        <v xml:space="preserve">   AFOLU</v>
      </c>
      <c r="G94" s="115" t="s">
        <v>735</v>
      </c>
      <c r="H94" s="116" t="s">
        <v>741</v>
      </c>
    </row>
    <row r="95" spans="4:10" outlineLevel="1" x14ac:dyDescent="0.3">
      <c r="D95" t="s">
        <v>659</v>
      </c>
      <c r="E95" t="str" cm="1">
        <f t="array" ref="E95">INDEX($G$89:$H$95,ROWS($D$89:$D95),MATCH($E$87,$G$89:$H$89,0))</f>
        <v xml:space="preserve">   [other]</v>
      </c>
      <c r="G95" s="115" t="s">
        <v>736</v>
      </c>
      <c r="H95" s="116" t="s">
        <v>742</v>
      </c>
    </row>
    <row r="96" spans="4:10" outlineLevel="1" x14ac:dyDescent="0.3"/>
    <row r="97" spans="1:17" ht="15" outlineLevel="1" thickBot="1" x14ac:dyDescent="0.35"/>
    <row r="98" spans="1:17" ht="15" outlineLevel="1" thickBot="1" x14ac:dyDescent="0.35">
      <c r="D98" t="s">
        <v>902</v>
      </c>
      <c r="E98" s="117" t="s">
        <v>882</v>
      </c>
      <c r="F98" s="93" t="s">
        <v>671</v>
      </c>
    </row>
    <row r="99" spans="1:17" outlineLevel="1" x14ac:dyDescent="0.3"/>
    <row r="100" spans="1:17" outlineLevel="1" x14ac:dyDescent="0.3">
      <c r="D100" s="101" t="s">
        <v>883</v>
      </c>
      <c r="G100" s="114" t="s">
        <v>882</v>
      </c>
    </row>
    <row r="101" spans="1:17" outlineLevel="1" x14ac:dyDescent="0.3">
      <c r="D101" t="s">
        <v>884</v>
      </c>
      <c r="E101" t="str" cm="1">
        <f t="array" ref="E101">INDEX($G$100:$G$106,ROWS($D$100:$D101),MATCH($E$98,$G$100:$G$100,0))</f>
        <v xml:space="preserve">   economic sector 1</v>
      </c>
      <c r="G101" s="116" t="s">
        <v>876</v>
      </c>
    </row>
    <row r="102" spans="1:17" outlineLevel="1" x14ac:dyDescent="0.3">
      <c r="D102" t="s">
        <v>885</v>
      </c>
      <c r="E102" t="str" cm="1">
        <f t="array" ref="E102">INDEX($G$100:$G$106,ROWS($D$100:$D102),MATCH($E$98,$G$100:$G$100,0))</f>
        <v xml:space="preserve">   economic sector 2</v>
      </c>
      <c r="G102" s="116" t="s">
        <v>877</v>
      </c>
    </row>
    <row r="103" spans="1:17" outlineLevel="1" x14ac:dyDescent="0.3">
      <c r="D103" t="s">
        <v>886</v>
      </c>
      <c r="E103" t="str" cm="1">
        <f t="array" ref="E103">INDEX($G$100:$G$106,ROWS($D$100:$D103),MATCH($E$98,$G$100:$G$100,0))</f>
        <v xml:space="preserve">   economic sector 3</v>
      </c>
      <c r="G103" s="116" t="s">
        <v>878</v>
      </c>
    </row>
    <row r="104" spans="1:17" outlineLevel="1" x14ac:dyDescent="0.3">
      <c r="D104" t="s">
        <v>887</v>
      </c>
      <c r="E104" t="str" cm="1">
        <f t="array" ref="E104">INDEX($G$100:$G$106,ROWS($D$100:$D104),MATCH($E$98,$G$100:$G$100,0))</f>
        <v xml:space="preserve">   economic sector 4</v>
      </c>
      <c r="G104" s="116" t="s">
        <v>879</v>
      </c>
    </row>
    <row r="105" spans="1:17" outlineLevel="1" x14ac:dyDescent="0.3">
      <c r="D105" t="s">
        <v>888</v>
      </c>
      <c r="E105" t="str" cm="1">
        <f t="array" ref="E105">INDEX($G$100:$G$106,ROWS($D$100:$D105),MATCH($E$98,$G$100:$G$100,0))</f>
        <v xml:space="preserve">   economic sector 5</v>
      </c>
      <c r="G105" s="116" t="s">
        <v>880</v>
      </c>
    </row>
    <row r="106" spans="1:17" outlineLevel="1" x14ac:dyDescent="0.3">
      <c r="D106" t="s">
        <v>889</v>
      </c>
      <c r="E106" t="str" cm="1">
        <f t="array" ref="E106">INDEX($G$100:$G$106,ROWS($D$100:$D106),MATCH($E$98,$G$100:$G$100,0))</f>
        <v xml:space="preserve">   economic sector 6</v>
      </c>
      <c r="G106" s="116" t="s">
        <v>881</v>
      </c>
    </row>
    <row r="107" spans="1:17" outlineLevel="1" x14ac:dyDescent="0.3"/>
    <row r="108" spans="1:17" outlineLevel="1" x14ac:dyDescent="0.3">
      <c r="A108" s="64"/>
      <c r="B108" s="64"/>
      <c r="C108" s="118"/>
      <c r="D108" s="64"/>
      <c r="E108" s="64"/>
      <c r="F108" s="64"/>
      <c r="G108" s="64"/>
      <c r="H108" s="64"/>
      <c r="I108" s="64"/>
      <c r="J108" s="64"/>
      <c r="K108" s="64"/>
      <c r="L108" s="64"/>
      <c r="M108" s="64"/>
    </row>
    <row r="109" spans="1:17" ht="15" thickBot="1" x14ac:dyDescent="0.35">
      <c r="B109" s="82" t="s">
        <v>748</v>
      </c>
      <c r="C109" s="82"/>
      <c r="D109" s="82"/>
      <c r="E109" s="81"/>
      <c r="F109" s="81"/>
      <c r="G109" s="81"/>
      <c r="H109" s="81"/>
      <c r="I109" s="81"/>
      <c r="J109" s="81"/>
      <c r="K109" s="81"/>
      <c r="L109" s="81"/>
      <c r="M109" s="81"/>
      <c r="N109" s="81"/>
      <c r="O109" s="81"/>
      <c r="P109" s="81"/>
      <c r="Q109" s="81"/>
    </row>
    <row r="110" spans="1:17" ht="15" thickTop="1" x14ac:dyDescent="0.3">
      <c r="A110" s="64"/>
      <c r="B110" s="64"/>
      <c r="C110" s="118"/>
      <c r="D110" s="64"/>
      <c r="E110" s="64"/>
      <c r="F110" s="64"/>
      <c r="G110" s="64"/>
      <c r="H110" s="64"/>
      <c r="I110" s="64"/>
      <c r="J110" s="64"/>
      <c r="K110" s="64"/>
      <c r="L110" s="64"/>
      <c r="M110" s="64"/>
    </row>
    <row r="111" spans="1:17" x14ac:dyDescent="0.3">
      <c r="A111" s="64"/>
      <c r="B111" s="104" t="s">
        <v>941</v>
      </c>
      <c r="C111" s="118"/>
      <c r="D111" s="64"/>
      <c r="E111" s="64"/>
      <c r="F111" s="64"/>
      <c r="G111" s="64"/>
      <c r="H111" s="64"/>
      <c r="I111" s="64"/>
      <c r="J111" s="64"/>
      <c r="K111" s="64"/>
      <c r="L111" s="64"/>
      <c r="M111" s="64"/>
    </row>
    <row r="112" spans="1:17" x14ac:dyDescent="0.3">
      <c r="A112" s="64"/>
      <c r="B112" s="104"/>
      <c r="C112" s="118"/>
      <c r="D112" s="64"/>
      <c r="E112" s="64"/>
      <c r="F112" s="64"/>
      <c r="G112" s="64"/>
      <c r="H112" s="64"/>
      <c r="I112" s="64"/>
      <c r="J112" s="64"/>
      <c r="K112" s="64"/>
      <c r="L112" s="64"/>
      <c r="M112" s="64"/>
    </row>
    <row r="113" spans="1:17" x14ac:dyDescent="0.3">
      <c r="A113" s="64"/>
      <c r="B113" s="64"/>
      <c r="C113" s="118"/>
      <c r="D113" s="64"/>
      <c r="E113" s="64"/>
      <c r="F113" s="64"/>
      <c r="G113" s="64"/>
      <c r="H113" s="64"/>
      <c r="I113" s="64"/>
      <c r="J113" s="64"/>
      <c r="K113" s="64"/>
      <c r="L113" s="64"/>
      <c r="M113" s="64"/>
    </row>
    <row r="114" spans="1:17" outlineLevel="1" x14ac:dyDescent="0.3">
      <c r="B114" s="72" t="s">
        <v>10</v>
      </c>
      <c r="C114" s="119"/>
      <c r="D114" s="72" t="s">
        <v>777</v>
      </c>
      <c r="E114" s="72" t="s">
        <v>12</v>
      </c>
      <c r="F114" s="72" t="s">
        <v>13</v>
      </c>
      <c r="G114" s="72" t="s">
        <v>14</v>
      </c>
      <c r="H114" s="72" t="s">
        <v>664</v>
      </c>
      <c r="I114" s="72">
        <f>ST_milestone</f>
        <v>2025</v>
      </c>
      <c r="J114" s="72">
        <f>MT_milestone</f>
        <v>2035</v>
      </c>
      <c r="K114" s="72">
        <f>LT_milestone</f>
        <v>2050</v>
      </c>
      <c r="L114" s="107"/>
      <c r="M114" s="72" t="s">
        <v>595</v>
      </c>
      <c r="N114" s="72" t="s">
        <v>596</v>
      </c>
      <c r="O114" s="72" t="s">
        <v>15</v>
      </c>
      <c r="P114" s="72" t="s">
        <v>160</v>
      </c>
      <c r="Q114" s="72" t="s">
        <v>685</v>
      </c>
    </row>
    <row r="115" spans="1:17" outlineLevel="1" x14ac:dyDescent="0.3">
      <c r="A115" s="64"/>
      <c r="B115" s="64"/>
      <c r="C115" s="118"/>
      <c r="D115" s="64"/>
      <c r="E115" s="64"/>
      <c r="F115" s="64"/>
      <c r="G115" s="64"/>
      <c r="H115" s="64"/>
      <c r="I115" s="64"/>
      <c r="J115" s="64"/>
      <c r="K115" s="64"/>
      <c r="L115" s="64"/>
      <c r="M115" s="64"/>
    </row>
    <row r="116" spans="1:17" s="3" customFormat="1" outlineLevel="1" x14ac:dyDescent="0.3">
      <c r="A116"/>
      <c r="B116" s="20" t="str">
        <f>$B$3</f>
        <v>2.</v>
      </c>
      <c r="C116" s="20">
        <v>1</v>
      </c>
      <c r="D116" s="6" t="s">
        <v>750</v>
      </c>
      <c r="E116" s="6" t="s">
        <v>45</v>
      </c>
      <c r="F116" s="6"/>
      <c r="G116" s="287" t="s">
        <v>1</v>
      </c>
      <c r="H116" s="288"/>
      <c r="I116" s="288"/>
      <c r="J116" s="288"/>
      <c r="K116" s="289"/>
      <c r="L116" s="6"/>
      <c r="M116" s="6" t="s">
        <v>677</v>
      </c>
      <c r="N116" s="6" t="s">
        <v>577</v>
      </c>
      <c r="O116" s="275" t="s">
        <v>620</v>
      </c>
      <c r="P116" s="275"/>
      <c r="Q116" s="275"/>
    </row>
    <row r="117" spans="1:17" s="3" customFormat="1" outlineLevel="1" x14ac:dyDescent="0.3">
      <c r="A117"/>
      <c r="B117" s="20"/>
      <c r="C117" s="6"/>
      <c r="D117" s="6"/>
      <c r="E117" s="6"/>
      <c r="F117" s="6"/>
      <c r="G117" s="290"/>
      <c r="H117" s="291"/>
      <c r="I117" s="291"/>
      <c r="J117" s="291"/>
      <c r="K117" s="292"/>
      <c r="L117" s="6"/>
      <c r="M117" s="6"/>
      <c r="N117" s="6"/>
      <c r="O117" s="276"/>
      <c r="P117" s="276"/>
      <c r="Q117" s="276"/>
    </row>
    <row r="118" spans="1:17" s="3" customFormat="1" outlineLevel="1" x14ac:dyDescent="0.3">
      <c r="A118"/>
      <c r="B118" s="20"/>
      <c r="C118" s="6"/>
      <c r="D118" s="6"/>
      <c r="E118" s="6"/>
      <c r="F118" s="6"/>
      <c r="G118" s="290"/>
      <c r="H118" s="291"/>
      <c r="I118" s="291"/>
      <c r="J118" s="291"/>
      <c r="K118" s="292"/>
      <c r="L118" s="6"/>
      <c r="M118" s="6"/>
      <c r="N118" s="6"/>
      <c r="O118" s="276"/>
      <c r="P118" s="276"/>
      <c r="Q118" s="276"/>
    </row>
    <row r="119" spans="1:17" s="3" customFormat="1" outlineLevel="1" x14ac:dyDescent="0.3">
      <c r="A119"/>
      <c r="B119" s="20"/>
      <c r="C119" s="6"/>
      <c r="D119" s="6"/>
      <c r="E119" s="6"/>
      <c r="F119" s="6"/>
      <c r="G119" s="290"/>
      <c r="H119" s="291"/>
      <c r="I119" s="291"/>
      <c r="J119" s="291"/>
      <c r="K119" s="292"/>
      <c r="L119" s="6"/>
      <c r="M119" s="6"/>
      <c r="N119" s="6"/>
      <c r="O119" s="276"/>
      <c r="P119" s="276"/>
      <c r="Q119" s="276"/>
    </row>
    <row r="120" spans="1:17" s="3" customFormat="1" outlineLevel="1" x14ac:dyDescent="0.3">
      <c r="A120"/>
      <c r="B120" s="20"/>
      <c r="C120" s="6"/>
      <c r="D120" s="6"/>
      <c r="E120" s="6"/>
      <c r="F120" s="6"/>
      <c r="G120" s="293"/>
      <c r="H120" s="294"/>
      <c r="I120" s="294"/>
      <c r="J120" s="294"/>
      <c r="K120" s="295"/>
      <c r="L120" s="6"/>
      <c r="M120" s="6"/>
      <c r="N120" s="6"/>
      <c r="O120" s="277"/>
      <c r="P120" s="277"/>
      <c r="Q120" s="277"/>
    </row>
    <row r="121" spans="1:17" s="3" customFormat="1" outlineLevel="1" x14ac:dyDescent="0.3">
      <c r="A121"/>
      <c r="B121" s="20"/>
      <c r="C121" s="6"/>
      <c r="D121" s="6"/>
      <c r="E121" s="6"/>
      <c r="F121" s="6"/>
      <c r="G121" s="6"/>
      <c r="H121" s="6"/>
      <c r="I121" s="6"/>
      <c r="J121" s="6"/>
      <c r="K121" s="6"/>
      <c r="L121" s="6"/>
      <c r="M121" s="6"/>
      <c r="N121" s="6"/>
      <c r="O121" s="48"/>
      <c r="P121" s="48"/>
      <c r="Q121" s="6"/>
    </row>
    <row r="122" spans="1:17" s="3" customFormat="1" outlineLevel="1" x14ac:dyDescent="0.3">
      <c r="A122"/>
      <c r="B122" s="20" t="str">
        <f>$B$3</f>
        <v>2.</v>
      </c>
      <c r="C122" s="20">
        <f>COUNTA(C$116:C121)+1</f>
        <v>2</v>
      </c>
      <c r="D122" s="6" t="s">
        <v>749</v>
      </c>
      <c r="E122" s="6" t="s">
        <v>45</v>
      </c>
      <c r="F122" s="6"/>
      <c r="G122" s="287" t="s">
        <v>1</v>
      </c>
      <c r="H122" s="288"/>
      <c r="I122" s="288"/>
      <c r="J122" s="288"/>
      <c r="K122" s="289"/>
      <c r="L122" s="6"/>
      <c r="M122" s="6" t="s">
        <v>677</v>
      </c>
      <c r="N122" s="6" t="s">
        <v>577</v>
      </c>
      <c r="O122" s="275" t="s">
        <v>620</v>
      </c>
      <c r="P122" s="275"/>
      <c r="Q122" s="275"/>
    </row>
    <row r="123" spans="1:17" s="3" customFormat="1" outlineLevel="1" x14ac:dyDescent="0.3">
      <c r="A123"/>
      <c r="B123" s="20"/>
      <c r="C123" s="6"/>
      <c r="D123" s="6"/>
      <c r="E123" s="6"/>
      <c r="F123" s="6"/>
      <c r="G123" s="290"/>
      <c r="H123" s="291"/>
      <c r="I123" s="291"/>
      <c r="J123" s="291"/>
      <c r="K123" s="292"/>
      <c r="L123" s="6"/>
      <c r="M123" s="6"/>
      <c r="N123" s="6"/>
      <c r="O123" s="276"/>
      <c r="P123" s="276"/>
      <c r="Q123" s="276"/>
    </row>
    <row r="124" spans="1:17" s="3" customFormat="1" outlineLevel="1" x14ac:dyDescent="0.3">
      <c r="A124"/>
      <c r="B124" s="20"/>
      <c r="C124" s="6"/>
      <c r="D124" s="6"/>
      <c r="E124" s="6"/>
      <c r="F124" s="6"/>
      <c r="G124" s="290"/>
      <c r="H124" s="291"/>
      <c r="I124" s="291"/>
      <c r="J124" s="291"/>
      <c r="K124" s="292"/>
      <c r="L124" s="6"/>
      <c r="M124" s="6"/>
      <c r="N124" s="6"/>
      <c r="O124" s="276"/>
      <c r="P124" s="276"/>
      <c r="Q124" s="276"/>
    </row>
    <row r="125" spans="1:17" s="3" customFormat="1" outlineLevel="1" x14ac:dyDescent="0.3">
      <c r="A125"/>
      <c r="B125" s="20"/>
      <c r="C125" s="6"/>
      <c r="D125" s="6"/>
      <c r="E125" s="6"/>
      <c r="F125" s="6"/>
      <c r="G125" s="290"/>
      <c r="H125" s="291"/>
      <c r="I125" s="291"/>
      <c r="J125" s="291"/>
      <c r="K125" s="292"/>
      <c r="L125" s="6"/>
      <c r="M125" s="6"/>
      <c r="N125" s="6"/>
      <c r="O125" s="276"/>
      <c r="P125" s="276"/>
      <c r="Q125" s="276"/>
    </row>
    <row r="126" spans="1:17" s="3" customFormat="1" outlineLevel="1" x14ac:dyDescent="0.3">
      <c r="A126"/>
      <c r="B126" s="20"/>
      <c r="C126" s="6"/>
      <c r="D126" s="6"/>
      <c r="E126" s="6"/>
      <c r="F126" s="6"/>
      <c r="G126" s="293"/>
      <c r="H126" s="294"/>
      <c r="I126" s="294"/>
      <c r="J126" s="294"/>
      <c r="K126" s="295"/>
      <c r="L126" s="6"/>
      <c r="M126" s="6"/>
      <c r="N126" s="6"/>
      <c r="O126" s="277"/>
      <c r="P126" s="277"/>
      <c r="Q126" s="277"/>
    </row>
    <row r="127" spans="1:17" s="3" customFormat="1" outlineLevel="1" x14ac:dyDescent="0.3">
      <c r="A127"/>
      <c r="B127" s="20"/>
      <c r="C127" s="20"/>
      <c r="D127" s="76"/>
      <c r="E127" s="76"/>
      <c r="F127" s="76"/>
      <c r="G127" s="76"/>
      <c r="H127" s="76"/>
      <c r="I127" s="6"/>
      <c r="J127" s="6"/>
      <c r="K127" s="6"/>
      <c r="L127" s="6"/>
      <c r="M127" s="6"/>
      <c r="N127" s="6"/>
      <c r="O127" s="128"/>
      <c r="P127" s="128"/>
    </row>
    <row r="128" spans="1:17" outlineLevel="1" x14ac:dyDescent="0.3">
      <c r="A128" s="64"/>
      <c r="B128" s="64"/>
      <c r="C128" s="118"/>
      <c r="D128" s="64"/>
      <c r="E128" s="64"/>
      <c r="F128" s="64"/>
      <c r="G128" s="64"/>
      <c r="H128" s="64"/>
      <c r="I128" s="64"/>
      <c r="J128" s="64"/>
      <c r="K128" s="64"/>
      <c r="L128" s="64"/>
      <c r="M128" s="64"/>
    </row>
    <row r="129" spans="1:18" ht="15" thickBot="1" x14ac:dyDescent="0.35">
      <c r="B129" s="82" t="s">
        <v>942</v>
      </c>
      <c r="C129" s="81"/>
      <c r="D129" s="81"/>
      <c r="E129" s="81"/>
      <c r="F129" s="81"/>
      <c r="G129" s="81"/>
      <c r="H129" s="81"/>
      <c r="I129" s="81"/>
      <c r="J129" s="81"/>
      <c r="K129" s="81"/>
      <c r="L129" s="81"/>
      <c r="M129" s="81"/>
      <c r="N129" s="81"/>
      <c r="O129" s="81"/>
      <c r="P129" s="81"/>
      <c r="Q129" s="81"/>
    </row>
    <row r="130" spans="1:18" s="3" customFormat="1" ht="15" thickTop="1" x14ac:dyDescent="0.3">
      <c r="A130"/>
      <c r="B130" s="33"/>
      <c r="C130" s="33"/>
      <c r="D130" s="6"/>
      <c r="E130" s="6"/>
      <c r="F130" s="6"/>
      <c r="G130" s="6"/>
      <c r="H130" s="6"/>
      <c r="I130" s="6"/>
      <c r="J130" s="6"/>
      <c r="K130" s="6"/>
      <c r="L130" s="6"/>
      <c r="M130" s="6"/>
      <c r="N130"/>
    </row>
    <row r="131" spans="1:18" x14ac:dyDescent="0.3">
      <c r="A131" s="64"/>
      <c r="B131" s="104" t="s">
        <v>728</v>
      </c>
      <c r="C131" s="118"/>
      <c r="D131" s="64"/>
      <c r="E131" s="64"/>
      <c r="F131" s="64"/>
      <c r="G131" s="64"/>
      <c r="H131" s="64"/>
      <c r="I131" s="64"/>
      <c r="J131" s="64"/>
      <c r="K131" s="64"/>
      <c r="L131" s="64"/>
      <c r="M131" s="64"/>
    </row>
    <row r="132" spans="1:18" x14ac:dyDescent="0.3">
      <c r="A132" s="64"/>
      <c r="B132" s="104"/>
      <c r="C132" s="118"/>
      <c r="D132" s="64"/>
      <c r="E132" s="64"/>
      <c r="F132" s="64"/>
      <c r="G132" s="64"/>
      <c r="H132" s="64"/>
      <c r="I132" s="64"/>
      <c r="J132" s="64"/>
      <c r="K132" s="64"/>
      <c r="L132" s="64"/>
      <c r="M132" s="64"/>
    </row>
    <row r="133" spans="1:18" s="3" customFormat="1" x14ac:dyDescent="0.3">
      <c r="A133"/>
      <c r="B133" s="33"/>
      <c r="C133" s="33"/>
      <c r="D133" s="6"/>
      <c r="E133" s="6"/>
      <c r="F133" s="6"/>
      <c r="G133" s="6"/>
      <c r="H133" s="6"/>
      <c r="I133" s="6"/>
      <c r="J133" s="6"/>
      <c r="K133" s="6"/>
      <c r="L133" s="6"/>
      <c r="M133" s="6"/>
      <c r="N133"/>
    </row>
    <row r="134" spans="1:18" x14ac:dyDescent="0.3">
      <c r="B134" s="72" t="s">
        <v>10</v>
      </c>
      <c r="C134" s="119"/>
      <c r="D134" s="72" t="s">
        <v>777</v>
      </c>
      <c r="E134" s="72" t="s">
        <v>12</v>
      </c>
      <c r="F134" s="72" t="s">
        <v>13</v>
      </c>
      <c r="G134" s="72" t="s">
        <v>14</v>
      </c>
      <c r="H134" s="72" t="s">
        <v>664</v>
      </c>
      <c r="I134" s="72">
        <f>ST_milestone</f>
        <v>2025</v>
      </c>
      <c r="J134" s="72">
        <f>MT_milestone</f>
        <v>2035</v>
      </c>
      <c r="K134" s="72">
        <f>LT_milestone</f>
        <v>2050</v>
      </c>
      <c r="L134" s="107"/>
      <c r="M134" s="72" t="s">
        <v>595</v>
      </c>
      <c r="N134" s="72" t="s">
        <v>596</v>
      </c>
      <c r="O134" s="72" t="s">
        <v>15</v>
      </c>
      <c r="P134" s="72" t="s">
        <v>160</v>
      </c>
      <c r="Q134" s="72" t="s">
        <v>685</v>
      </c>
    </row>
    <row r="135" spans="1:18" s="3" customFormat="1" x14ac:dyDescent="0.3">
      <c r="A135"/>
      <c r="B135" s="33"/>
      <c r="C135" s="33"/>
      <c r="D135" s="6"/>
      <c r="E135" s="6"/>
      <c r="F135" s="6"/>
      <c r="G135" s="6"/>
      <c r="H135" s="6"/>
      <c r="I135" s="6"/>
      <c r="J135" s="6"/>
      <c r="K135" s="6"/>
      <c r="L135" s="6"/>
      <c r="M135" s="6"/>
      <c r="N135"/>
    </row>
    <row r="136" spans="1:18" s="3" customFormat="1" x14ac:dyDescent="0.3">
      <c r="A136"/>
      <c r="B136" s="68" t="s">
        <v>587</v>
      </c>
      <c r="C136" s="69"/>
      <c r="D136" s="69"/>
      <c r="E136" s="69"/>
      <c r="F136" s="69"/>
      <c r="G136" s="69"/>
      <c r="H136" s="69"/>
      <c r="I136" s="69"/>
      <c r="J136" s="69"/>
      <c r="K136" s="69"/>
      <c r="L136" s="69"/>
      <c r="M136" s="69"/>
      <c r="N136" s="69"/>
      <c r="O136" s="69"/>
      <c r="P136" s="69"/>
      <c r="Q136" s="69"/>
    </row>
    <row r="137" spans="1:18" s="3" customFormat="1" x14ac:dyDescent="0.3">
      <c r="A137"/>
      <c r="B137" s="85" t="s">
        <v>593</v>
      </c>
      <c r="C137" s="86"/>
      <c r="D137" s="86"/>
      <c r="E137" s="86"/>
      <c r="F137" s="86"/>
      <c r="G137" s="86"/>
      <c r="H137" s="86"/>
      <c r="I137" s="6"/>
      <c r="J137" s="6"/>
      <c r="K137" s="86"/>
      <c r="L137" s="86"/>
      <c r="M137"/>
    </row>
    <row r="138" spans="1:18" s="3" customFormat="1" x14ac:dyDescent="0.3">
      <c r="A138"/>
      <c r="B138" s="33"/>
      <c r="C138" s="33"/>
      <c r="D138" s="6"/>
      <c r="E138" s="6"/>
      <c r="F138" s="6"/>
      <c r="G138" s="6"/>
      <c r="H138" s="6"/>
      <c r="I138" s="6"/>
      <c r="J138" s="6"/>
      <c r="K138" s="6"/>
      <c r="L138" s="6"/>
      <c r="M138" s="6"/>
      <c r="N138"/>
    </row>
    <row r="139" spans="1:18" s="20" customFormat="1" x14ac:dyDescent="0.3">
      <c r="A139"/>
      <c r="B139" s="48" t="str">
        <f>$B$3</f>
        <v>2.</v>
      </c>
      <c r="C139" s="48">
        <f>COUNTA(C$116:C138)+1</f>
        <v>3</v>
      </c>
      <c r="D139" s="48" t="s">
        <v>597</v>
      </c>
      <c r="E139" s="102" t="s">
        <v>45</v>
      </c>
      <c r="F139" s="102" t="s">
        <v>943</v>
      </c>
      <c r="G139" s="287" t="s">
        <v>1</v>
      </c>
      <c r="H139" s="288"/>
      <c r="I139" s="288"/>
      <c r="J139" s="288"/>
      <c r="K139" s="289"/>
      <c r="L139" s="125"/>
      <c r="M139" s="48" t="s">
        <v>677</v>
      </c>
      <c r="N139" s="48" t="s">
        <v>577</v>
      </c>
      <c r="O139" s="275" t="s">
        <v>620</v>
      </c>
      <c r="P139" s="275"/>
      <c r="Q139" s="275"/>
      <c r="R139" s="3"/>
    </row>
    <row r="140" spans="1:18" s="20" customFormat="1" x14ac:dyDescent="0.3">
      <c r="A140"/>
      <c r="B140" s="48"/>
      <c r="C140" s="48"/>
      <c r="D140" s="48"/>
      <c r="E140" s="102"/>
      <c r="F140" s="102"/>
      <c r="G140" s="290"/>
      <c r="H140" s="291"/>
      <c r="I140" s="291"/>
      <c r="J140" s="291"/>
      <c r="K140" s="292"/>
      <c r="L140" s="125"/>
      <c r="M140" s="48"/>
      <c r="N140" s="48"/>
      <c r="O140" s="276"/>
      <c r="P140" s="276"/>
      <c r="Q140" s="276"/>
      <c r="R140" s="3"/>
    </row>
    <row r="141" spans="1:18" s="20" customFormat="1" x14ac:dyDescent="0.3">
      <c r="A141"/>
      <c r="B141" s="48"/>
      <c r="C141" s="48"/>
      <c r="D141" s="48"/>
      <c r="E141" s="102"/>
      <c r="F141" s="102"/>
      <c r="G141" s="290"/>
      <c r="H141" s="291"/>
      <c r="I141" s="291"/>
      <c r="J141" s="291"/>
      <c r="K141" s="292"/>
      <c r="L141" s="125"/>
      <c r="M141" s="48"/>
      <c r="N141" s="48"/>
      <c r="O141" s="276"/>
      <c r="P141" s="276"/>
      <c r="Q141" s="276"/>
      <c r="R141" s="3"/>
    </row>
    <row r="142" spans="1:18" s="20" customFormat="1" x14ac:dyDescent="0.3">
      <c r="A142"/>
      <c r="B142" s="48"/>
      <c r="C142" s="48"/>
      <c r="D142" s="48"/>
      <c r="E142" s="102"/>
      <c r="F142" s="102"/>
      <c r="G142" s="290"/>
      <c r="H142" s="291"/>
      <c r="I142" s="291"/>
      <c r="J142" s="291"/>
      <c r="K142" s="292"/>
      <c r="L142" s="125"/>
      <c r="M142" s="48"/>
      <c r="N142" s="48"/>
      <c r="O142" s="276"/>
      <c r="P142" s="276"/>
      <c r="Q142" s="276"/>
      <c r="R142" s="3"/>
    </row>
    <row r="143" spans="1:18" s="20" customFormat="1" x14ac:dyDescent="0.3">
      <c r="A143"/>
      <c r="B143" s="48"/>
      <c r="C143" s="48"/>
      <c r="D143" s="48"/>
      <c r="E143" s="102"/>
      <c r="F143" s="102"/>
      <c r="G143" s="293"/>
      <c r="H143" s="294"/>
      <c r="I143" s="294"/>
      <c r="J143" s="294"/>
      <c r="K143" s="295"/>
      <c r="L143" s="125"/>
      <c r="M143" s="48"/>
      <c r="N143" s="48"/>
      <c r="O143" s="277"/>
      <c r="P143" s="277"/>
      <c r="Q143" s="277"/>
      <c r="R143" s="3"/>
    </row>
    <row r="144" spans="1:18" s="20" customFormat="1" x14ac:dyDescent="0.3">
      <c r="A144"/>
      <c r="B144" s="48"/>
      <c r="C144" s="48"/>
      <c r="D144" s="48"/>
      <c r="E144" s="102"/>
      <c r="F144" s="102"/>
      <c r="G144" s="102"/>
      <c r="H144" s="102"/>
      <c r="I144" s="102"/>
      <c r="J144" s="102"/>
      <c r="K144" s="102"/>
      <c r="L144" s="102"/>
      <c r="M144" s="48"/>
      <c r="N144" s="48"/>
      <c r="O144" s="48"/>
      <c r="P144" s="6"/>
      <c r="R144" s="3"/>
    </row>
    <row r="145" spans="1:18" s="20" customFormat="1" x14ac:dyDescent="0.3">
      <c r="A145"/>
      <c r="B145" s="48" t="str">
        <f>$B$3</f>
        <v>2.</v>
      </c>
      <c r="C145" s="48">
        <f>COUNTA(C$116:C144)+1</f>
        <v>4</v>
      </c>
      <c r="D145" s="48" t="s">
        <v>97</v>
      </c>
      <c r="E145" s="48" t="s">
        <v>45</v>
      </c>
      <c r="F145" s="102" t="s">
        <v>943</v>
      </c>
      <c r="G145" s="287" t="s">
        <v>1</v>
      </c>
      <c r="H145" s="288"/>
      <c r="I145" s="288"/>
      <c r="J145" s="288"/>
      <c r="K145" s="289"/>
      <c r="L145" s="125"/>
      <c r="M145" s="48" t="s">
        <v>677</v>
      </c>
      <c r="N145" s="48" t="s">
        <v>577</v>
      </c>
      <c r="O145" s="275" t="s">
        <v>620</v>
      </c>
      <c r="P145" s="275"/>
      <c r="Q145" s="275"/>
      <c r="R145" s="3"/>
    </row>
    <row r="146" spans="1:18" s="20" customFormat="1" x14ac:dyDescent="0.3">
      <c r="A146"/>
      <c r="B146" s="48"/>
      <c r="C146" s="48"/>
      <c r="D146" s="48"/>
      <c r="E146" s="48"/>
      <c r="F146" s="48"/>
      <c r="G146" s="290"/>
      <c r="H146" s="291"/>
      <c r="I146" s="291"/>
      <c r="J146" s="291"/>
      <c r="K146" s="292"/>
      <c r="L146" s="125"/>
      <c r="M146" s="48"/>
      <c r="N146" s="48"/>
      <c r="O146" s="276"/>
      <c r="P146" s="276"/>
      <c r="Q146" s="276"/>
      <c r="R146" s="3"/>
    </row>
    <row r="147" spans="1:18" s="20" customFormat="1" x14ac:dyDescent="0.3">
      <c r="A147"/>
      <c r="B147" s="48"/>
      <c r="C147" s="48"/>
      <c r="D147" s="48"/>
      <c r="E147" s="48"/>
      <c r="F147" s="48"/>
      <c r="G147" s="290"/>
      <c r="H147" s="291"/>
      <c r="I147" s="291"/>
      <c r="J147" s="291"/>
      <c r="K147" s="292"/>
      <c r="L147" s="125"/>
      <c r="M147" s="48"/>
      <c r="N147" s="48"/>
      <c r="O147" s="276"/>
      <c r="P147" s="276"/>
      <c r="Q147" s="276"/>
      <c r="R147" s="3"/>
    </row>
    <row r="148" spans="1:18" s="20" customFormat="1" x14ac:dyDescent="0.3">
      <c r="A148"/>
      <c r="B148" s="48"/>
      <c r="C148" s="48"/>
      <c r="D148" s="48"/>
      <c r="E148" s="48"/>
      <c r="F148" s="48"/>
      <c r="G148" s="290"/>
      <c r="H148" s="291"/>
      <c r="I148" s="291"/>
      <c r="J148" s="291"/>
      <c r="K148" s="292"/>
      <c r="L148" s="125"/>
      <c r="M148" s="48"/>
      <c r="N148" s="48"/>
      <c r="O148" s="276"/>
      <c r="P148" s="276"/>
      <c r="Q148" s="276"/>
      <c r="R148" s="3"/>
    </row>
    <row r="149" spans="1:18" s="20" customFormat="1" x14ac:dyDescent="0.3">
      <c r="A149"/>
      <c r="B149" s="48"/>
      <c r="C149" s="48"/>
      <c r="D149" s="48"/>
      <c r="E149" s="48"/>
      <c r="F149" s="48"/>
      <c r="G149" s="293"/>
      <c r="H149" s="294"/>
      <c r="I149" s="294"/>
      <c r="J149" s="294"/>
      <c r="K149" s="295"/>
      <c r="L149" s="125"/>
      <c r="M149" s="48"/>
      <c r="N149" s="48"/>
      <c r="O149" s="277"/>
      <c r="P149" s="277"/>
      <c r="Q149" s="277"/>
      <c r="R149" s="3"/>
    </row>
    <row r="150" spans="1:18" s="20" customFormat="1" x14ac:dyDescent="0.3">
      <c r="A150"/>
      <c r="B150" s="48"/>
      <c r="C150" s="48"/>
      <c r="D150" s="48"/>
      <c r="E150" s="48"/>
      <c r="F150" s="48"/>
      <c r="G150" s="48"/>
      <c r="H150" s="48"/>
      <c r="I150" s="48"/>
      <c r="J150" s="48"/>
      <c r="K150" s="48"/>
      <c r="L150" s="48"/>
      <c r="M150" s="48"/>
      <c r="N150" s="48"/>
      <c r="O150" s="48"/>
      <c r="P150" s="6"/>
      <c r="R150" s="3"/>
    </row>
    <row r="151" spans="1:18" s="3" customFormat="1" x14ac:dyDescent="0.3">
      <c r="A151"/>
      <c r="B151" s="48" t="str">
        <f>$B$3</f>
        <v>2.</v>
      </c>
      <c r="C151" s="48">
        <f>COUNTA(C$116:C150)+1</f>
        <v>5</v>
      </c>
      <c r="D151" s="48" t="s">
        <v>103</v>
      </c>
      <c r="E151" s="48" t="s">
        <v>45</v>
      </c>
      <c r="F151" s="102" t="s">
        <v>943</v>
      </c>
      <c r="G151" s="287" t="s">
        <v>1</v>
      </c>
      <c r="H151" s="288"/>
      <c r="I151" s="288"/>
      <c r="J151" s="288"/>
      <c r="K151" s="289"/>
      <c r="L151" s="125"/>
      <c r="M151" s="48" t="s">
        <v>677</v>
      </c>
      <c r="N151" s="48" t="s">
        <v>577</v>
      </c>
      <c r="O151" s="275" t="s">
        <v>620</v>
      </c>
      <c r="P151" s="275"/>
      <c r="Q151" s="275"/>
    </row>
    <row r="152" spans="1:18" s="3" customFormat="1" x14ac:dyDescent="0.3">
      <c r="A152"/>
      <c r="B152" s="48"/>
      <c r="C152" s="48"/>
      <c r="D152" s="48"/>
      <c r="E152" s="48"/>
      <c r="F152" s="48"/>
      <c r="G152" s="290"/>
      <c r="H152" s="291"/>
      <c r="I152" s="291"/>
      <c r="J152" s="291"/>
      <c r="K152" s="292"/>
      <c r="L152" s="125"/>
      <c r="M152" s="48"/>
      <c r="N152" s="48"/>
      <c r="O152" s="276"/>
      <c r="P152" s="276"/>
      <c r="Q152" s="276"/>
    </row>
    <row r="153" spans="1:18" s="3" customFormat="1" x14ac:dyDescent="0.3">
      <c r="A153"/>
      <c r="B153" s="48"/>
      <c r="C153" s="48"/>
      <c r="D153" s="48"/>
      <c r="E153" s="48"/>
      <c r="F153" s="48"/>
      <c r="G153" s="290"/>
      <c r="H153" s="291"/>
      <c r="I153" s="291"/>
      <c r="J153" s="291"/>
      <c r="K153" s="292"/>
      <c r="L153" s="125"/>
      <c r="M153" s="48"/>
      <c r="N153" s="48"/>
      <c r="O153" s="276"/>
      <c r="P153" s="276"/>
      <c r="Q153" s="276"/>
    </row>
    <row r="154" spans="1:18" s="3" customFormat="1" x14ac:dyDescent="0.3">
      <c r="A154"/>
      <c r="B154" s="48"/>
      <c r="C154" s="48"/>
      <c r="D154" s="48"/>
      <c r="E154" s="48"/>
      <c r="F154" s="48"/>
      <c r="G154" s="290"/>
      <c r="H154" s="291"/>
      <c r="I154" s="291"/>
      <c r="J154" s="291"/>
      <c r="K154" s="292"/>
      <c r="L154" s="125"/>
      <c r="M154" s="48"/>
      <c r="N154" s="48"/>
      <c r="O154" s="276"/>
      <c r="P154" s="276"/>
      <c r="Q154" s="276"/>
    </row>
    <row r="155" spans="1:18" s="3" customFormat="1" x14ac:dyDescent="0.3">
      <c r="A155"/>
      <c r="B155" s="48"/>
      <c r="C155" s="48"/>
      <c r="D155" s="48"/>
      <c r="E155" s="48"/>
      <c r="F155" s="48"/>
      <c r="G155" s="293"/>
      <c r="H155" s="294"/>
      <c r="I155" s="294"/>
      <c r="J155" s="294"/>
      <c r="K155" s="295"/>
      <c r="L155" s="125"/>
      <c r="M155" s="48"/>
      <c r="N155" s="48"/>
      <c r="O155" s="277"/>
      <c r="P155" s="277"/>
      <c r="Q155" s="277"/>
    </row>
    <row r="156" spans="1:18" s="3" customFormat="1" x14ac:dyDescent="0.3">
      <c r="A156"/>
      <c r="B156" s="48"/>
      <c r="C156" s="48"/>
      <c r="D156" s="48"/>
      <c r="E156" s="48"/>
      <c r="F156" s="48"/>
      <c r="G156" s="48"/>
      <c r="H156" s="48"/>
      <c r="I156" s="48"/>
      <c r="J156" s="48"/>
      <c r="K156" s="48"/>
      <c r="L156" s="48"/>
      <c r="M156" s="48"/>
      <c r="N156" s="48"/>
      <c r="O156" s="48"/>
      <c r="P156" s="6"/>
      <c r="Q156" s="6"/>
    </row>
    <row r="157" spans="1:18" s="3" customFormat="1" x14ac:dyDescent="0.3">
      <c r="A157"/>
      <c r="B157" s="48" t="str">
        <f>$B$3</f>
        <v>2.</v>
      </c>
      <c r="C157" s="48">
        <f>COUNTA(C$116:C156)+1</f>
        <v>6</v>
      </c>
      <c r="D157" s="48" t="s">
        <v>747</v>
      </c>
      <c r="E157" s="48" t="s">
        <v>726</v>
      </c>
      <c r="F157" s="102" t="s">
        <v>943</v>
      </c>
      <c r="G157" s="287" t="s">
        <v>1</v>
      </c>
      <c r="H157" s="288"/>
      <c r="I157" s="288"/>
      <c r="J157" s="288"/>
      <c r="K157" s="289"/>
      <c r="L157" s="125"/>
      <c r="M157" s="48" t="s">
        <v>678</v>
      </c>
      <c r="N157" s="48" t="s">
        <v>621</v>
      </c>
      <c r="O157" s="275" t="s">
        <v>973</v>
      </c>
      <c r="P157" s="275"/>
      <c r="Q157" s="275"/>
      <c r="R157" s="6"/>
    </row>
    <row r="158" spans="1:18" s="3" customFormat="1" x14ac:dyDescent="0.3">
      <c r="A158"/>
      <c r="B158" s="48"/>
      <c r="C158" s="48"/>
      <c r="D158" s="48"/>
      <c r="E158" s="48"/>
      <c r="F158" s="48"/>
      <c r="G158" s="290"/>
      <c r="H158" s="291"/>
      <c r="I158" s="291"/>
      <c r="J158" s="291"/>
      <c r="K158" s="292"/>
      <c r="L158" s="125"/>
      <c r="M158" s="48"/>
      <c r="N158" s="48"/>
      <c r="O158" s="276"/>
      <c r="P158" s="276"/>
      <c r="Q158" s="276"/>
      <c r="R158" s="6"/>
    </row>
    <row r="159" spans="1:18" s="3" customFormat="1" x14ac:dyDescent="0.3">
      <c r="A159"/>
      <c r="B159" s="48"/>
      <c r="C159" s="48"/>
      <c r="D159" s="48"/>
      <c r="E159" s="48"/>
      <c r="F159" s="48"/>
      <c r="G159" s="290"/>
      <c r="H159" s="291"/>
      <c r="I159" s="291"/>
      <c r="J159" s="291"/>
      <c r="K159" s="292"/>
      <c r="L159" s="125"/>
      <c r="M159" s="48"/>
      <c r="N159" s="48"/>
      <c r="O159" s="276"/>
      <c r="P159" s="276"/>
      <c r="Q159" s="276"/>
      <c r="R159" s="6"/>
    </row>
    <row r="160" spans="1:18" s="3" customFormat="1" x14ac:dyDescent="0.3">
      <c r="A160"/>
      <c r="B160" s="48"/>
      <c r="C160" s="48"/>
      <c r="D160" s="48"/>
      <c r="E160" s="48"/>
      <c r="F160" s="48"/>
      <c r="G160" s="290"/>
      <c r="H160" s="291"/>
      <c r="I160" s="291"/>
      <c r="J160" s="291"/>
      <c r="K160" s="292"/>
      <c r="L160" s="125"/>
      <c r="M160" s="48"/>
      <c r="N160" s="48"/>
      <c r="O160" s="276"/>
      <c r="P160" s="276"/>
      <c r="Q160" s="276"/>
      <c r="R160" s="6"/>
    </row>
    <row r="161" spans="1:22" s="3" customFormat="1" x14ac:dyDescent="0.3">
      <c r="A161"/>
      <c r="B161" s="48"/>
      <c r="C161" s="48"/>
      <c r="D161" s="48"/>
      <c r="E161" s="48"/>
      <c r="F161" s="48"/>
      <c r="G161" s="293"/>
      <c r="H161" s="294"/>
      <c r="I161" s="294"/>
      <c r="J161" s="294"/>
      <c r="K161" s="295"/>
      <c r="L161" s="125"/>
      <c r="M161" s="48"/>
      <c r="N161" s="48"/>
      <c r="O161" s="277"/>
      <c r="P161" s="277"/>
      <c r="Q161" s="277"/>
      <c r="R161" s="6"/>
    </row>
    <row r="162" spans="1:22" s="3" customFormat="1" x14ac:dyDescent="0.3">
      <c r="A162"/>
      <c r="B162" s="48"/>
      <c r="C162" s="48"/>
      <c r="D162" s="48"/>
      <c r="E162" s="48"/>
      <c r="F162" s="48"/>
      <c r="G162" s="48"/>
      <c r="H162" s="48"/>
      <c r="I162" s="48"/>
      <c r="J162" s="48"/>
      <c r="K162" s="48"/>
      <c r="L162" s="48"/>
      <c r="M162" s="48"/>
      <c r="N162" s="48"/>
      <c r="O162" s="48"/>
      <c r="P162" s="48"/>
      <c r="Q162" s="6"/>
      <c r="R162" s="6"/>
    </row>
    <row r="163" spans="1:22" s="3" customFormat="1" x14ac:dyDescent="0.3">
      <c r="A163"/>
      <c r="B163" s="48"/>
      <c r="C163" s="48"/>
      <c r="D163" s="48"/>
      <c r="E163" s="48"/>
      <c r="F163" s="48"/>
      <c r="G163" s="48"/>
      <c r="H163" s="48"/>
      <c r="I163" s="48"/>
      <c r="J163" s="48"/>
      <c r="K163" s="48"/>
      <c r="L163" s="48"/>
      <c r="M163" s="48"/>
      <c r="N163" s="48"/>
      <c r="O163" s="48"/>
      <c r="P163" s="48"/>
      <c r="Q163" s="6"/>
      <c r="R163" s="6"/>
    </row>
    <row r="164" spans="1:22" ht="15" thickBot="1" x14ac:dyDescent="0.35">
      <c r="B164" s="222" t="s">
        <v>584</v>
      </c>
      <c r="C164" s="222"/>
      <c r="D164" s="222"/>
      <c r="E164" s="131"/>
      <c r="F164" s="131"/>
      <c r="G164" s="131"/>
      <c r="H164" s="131"/>
      <c r="I164" s="131"/>
      <c r="J164" s="131"/>
      <c r="K164" s="131"/>
      <c r="L164" s="131"/>
      <c r="M164" s="131"/>
      <c r="N164" s="131"/>
      <c r="O164" s="131"/>
      <c r="P164" s="81"/>
      <c r="Q164" s="81"/>
    </row>
    <row r="165" spans="1:22" ht="15" thickTop="1" x14ac:dyDescent="0.3">
      <c r="A165" s="64"/>
      <c r="B165" s="132"/>
      <c r="C165" s="133"/>
      <c r="D165" s="132"/>
      <c r="E165" s="132"/>
      <c r="F165" s="132"/>
      <c r="G165" s="132"/>
      <c r="H165" s="132"/>
      <c r="I165" s="132"/>
      <c r="J165" s="132"/>
      <c r="K165" s="132"/>
      <c r="L165" s="132"/>
      <c r="M165" s="132"/>
      <c r="N165" s="103"/>
      <c r="O165" s="103"/>
    </row>
    <row r="166" spans="1:22" x14ac:dyDescent="0.3">
      <c r="A166" s="64"/>
      <c r="B166" s="134" t="s">
        <v>592</v>
      </c>
      <c r="C166" s="133"/>
      <c r="D166" s="132"/>
      <c r="E166" s="132"/>
      <c r="F166" s="132"/>
      <c r="G166" s="132"/>
      <c r="H166" s="132"/>
      <c r="I166" s="132"/>
      <c r="J166" s="132"/>
      <c r="K166" s="132"/>
      <c r="L166" s="132"/>
      <c r="M166" s="132"/>
      <c r="N166" s="103"/>
      <c r="O166" s="103"/>
    </row>
    <row r="167" spans="1:22" x14ac:dyDescent="0.3">
      <c r="A167" s="64"/>
      <c r="B167" s="134"/>
      <c r="C167" s="133"/>
      <c r="D167" s="132"/>
      <c r="E167" s="132"/>
      <c r="F167" s="132"/>
      <c r="G167" s="132"/>
      <c r="H167" s="132"/>
      <c r="I167" s="132"/>
      <c r="J167" s="132"/>
      <c r="K167" s="132"/>
      <c r="L167" s="132"/>
      <c r="M167" s="132"/>
      <c r="N167" s="103"/>
      <c r="O167" s="103"/>
    </row>
    <row r="168" spans="1:22" x14ac:dyDescent="0.3">
      <c r="A168" s="64"/>
      <c r="B168" s="132"/>
      <c r="C168" s="133"/>
      <c r="D168" s="132"/>
      <c r="E168" s="132"/>
      <c r="F168" s="132"/>
      <c r="G168" s="132"/>
      <c r="H168" s="132"/>
      <c r="I168" s="132"/>
      <c r="J168" s="132"/>
      <c r="K168" s="132"/>
      <c r="L168" s="132"/>
      <c r="M168" s="132"/>
      <c r="N168" s="103"/>
      <c r="O168" s="103"/>
    </row>
    <row r="169" spans="1:22" outlineLevel="1" x14ac:dyDescent="0.3">
      <c r="B169" s="135" t="s">
        <v>10</v>
      </c>
      <c r="C169" s="136"/>
      <c r="D169" s="72" t="s">
        <v>777</v>
      </c>
      <c r="E169" s="135" t="s">
        <v>12</v>
      </c>
      <c r="F169" s="135" t="s">
        <v>13</v>
      </c>
      <c r="G169" s="135" t="s">
        <v>14</v>
      </c>
      <c r="H169" s="135" t="s">
        <v>664</v>
      </c>
      <c r="I169" s="135">
        <f>ST_milestone</f>
        <v>2025</v>
      </c>
      <c r="J169" s="135">
        <f>MT_milestone</f>
        <v>2035</v>
      </c>
      <c r="K169" s="135">
        <f>LT_milestone</f>
        <v>2050</v>
      </c>
      <c r="L169" s="137"/>
      <c r="M169" s="135" t="s">
        <v>595</v>
      </c>
      <c r="N169" s="135" t="s">
        <v>596</v>
      </c>
      <c r="O169" s="135" t="s">
        <v>15</v>
      </c>
      <c r="P169" s="72" t="s">
        <v>160</v>
      </c>
      <c r="Q169" s="72" t="s">
        <v>685</v>
      </c>
    </row>
    <row r="170" spans="1:22" outlineLevel="1" x14ac:dyDescent="0.3">
      <c r="A170" s="64"/>
      <c r="B170" s="132"/>
      <c r="C170" s="133"/>
      <c r="D170" s="132"/>
      <c r="E170" s="132"/>
      <c r="F170" s="132"/>
      <c r="G170" s="132"/>
      <c r="H170" s="132"/>
      <c r="I170" s="132"/>
      <c r="J170" s="132"/>
      <c r="K170" s="132"/>
      <c r="L170" s="132"/>
      <c r="M170" s="132"/>
      <c r="N170" s="103"/>
      <c r="O170" s="103"/>
    </row>
    <row r="171" spans="1:22" s="20" customFormat="1" outlineLevel="1" x14ac:dyDescent="0.3">
      <c r="A171"/>
      <c r="B171" s="50"/>
      <c r="C171" s="138"/>
      <c r="D171" s="48"/>
      <c r="E171" s="48"/>
      <c r="F171" s="48"/>
      <c r="G171" s="48"/>
      <c r="H171" s="48"/>
      <c r="I171" s="48"/>
      <c r="J171" s="48"/>
      <c r="K171" s="48"/>
      <c r="L171" s="48"/>
      <c r="M171" s="48"/>
      <c r="N171" s="103"/>
      <c r="O171" s="48"/>
    </row>
    <row r="172" spans="1:22" s="3" customFormat="1" outlineLevel="1" x14ac:dyDescent="0.3">
      <c r="A172"/>
      <c r="B172" s="48" t="str">
        <f>$B$3</f>
        <v>2.</v>
      </c>
      <c r="C172" s="48">
        <f>COUNTA(C$116:C171)+1</f>
        <v>7</v>
      </c>
      <c r="D172" s="48" t="s">
        <v>107</v>
      </c>
      <c r="E172" s="48" t="s">
        <v>108</v>
      </c>
      <c r="F172" s="48" t="s">
        <v>109</v>
      </c>
      <c r="G172" s="139"/>
      <c r="H172" s="139"/>
      <c r="I172" s="139"/>
      <c r="J172" s="139"/>
      <c r="K172" s="139"/>
      <c r="L172" s="48"/>
      <c r="M172" s="48" t="s">
        <v>677</v>
      </c>
      <c r="N172" s="48" t="s">
        <v>577</v>
      </c>
      <c r="O172" s="278" t="s">
        <v>622</v>
      </c>
      <c r="P172" s="278" t="s">
        <v>1016</v>
      </c>
      <c r="Q172" s="305" t="s">
        <v>1017</v>
      </c>
    </row>
    <row r="173" spans="1:22" s="3" customFormat="1" outlineLevel="1" x14ac:dyDescent="0.3">
      <c r="A173"/>
      <c r="B173" s="48"/>
      <c r="C173" s="48"/>
      <c r="D173" s="48"/>
      <c r="E173" s="48"/>
      <c r="F173" s="48"/>
      <c r="G173" s="48"/>
      <c r="H173" s="48"/>
      <c r="I173" s="48"/>
      <c r="J173" s="48"/>
      <c r="K173" s="48"/>
      <c r="L173" s="48"/>
      <c r="M173" s="48"/>
      <c r="N173" s="48"/>
      <c r="O173" s="279"/>
      <c r="P173" s="279"/>
      <c r="Q173" s="279"/>
      <c r="R173" s="6"/>
      <c r="S173" s="6"/>
    </row>
    <row r="174" spans="1:22" s="3" customFormat="1" outlineLevel="1" x14ac:dyDescent="0.3">
      <c r="A174"/>
      <c r="B174" s="48" t="str">
        <f>$B$3</f>
        <v>2.</v>
      </c>
      <c r="C174" s="48">
        <f>COUNTA(C$116:C173)+1</f>
        <v>8</v>
      </c>
      <c r="D174" s="48" t="s">
        <v>115</v>
      </c>
      <c r="E174" s="48" t="s">
        <v>35</v>
      </c>
      <c r="F174" s="48" t="s">
        <v>109</v>
      </c>
      <c r="G174" s="139"/>
      <c r="H174" s="139"/>
      <c r="I174" s="139"/>
      <c r="J174" s="139"/>
      <c r="K174" s="139"/>
      <c r="L174" s="48"/>
      <c r="M174" s="48" t="s">
        <v>677</v>
      </c>
      <c r="N174" s="48" t="s">
        <v>577</v>
      </c>
      <c r="O174" s="279"/>
      <c r="P174" s="279"/>
      <c r="Q174" s="279"/>
    </row>
    <row r="175" spans="1:22" s="3" customFormat="1" outlineLevel="1" x14ac:dyDescent="0.3">
      <c r="A175"/>
      <c r="B175" s="48"/>
      <c r="C175" s="48"/>
      <c r="D175" s="48"/>
      <c r="E175" s="48"/>
      <c r="F175" s="48"/>
      <c r="G175" s="48"/>
      <c r="H175" s="48"/>
      <c r="I175" s="48"/>
      <c r="J175" s="48"/>
      <c r="K175" s="48"/>
      <c r="L175" s="48"/>
      <c r="M175" s="48"/>
      <c r="N175" s="48"/>
      <c r="O175" s="279"/>
      <c r="P175" s="279"/>
      <c r="Q175" s="279"/>
      <c r="R175" s="6"/>
      <c r="S175" s="6"/>
      <c r="T175" s="6"/>
      <c r="U175" s="6"/>
      <c r="V175" s="6"/>
    </row>
    <row r="176" spans="1:22" s="3" customFormat="1" outlineLevel="1" x14ac:dyDescent="0.3">
      <c r="A176"/>
      <c r="B176" s="48" t="str">
        <f>$B$3</f>
        <v>2.</v>
      </c>
      <c r="C176" s="48">
        <f>COUNTA(C$116:C175)+1</f>
        <v>9</v>
      </c>
      <c r="D176" s="140" t="s">
        <v>585</v>
      </c>
      <c r="E176" s="140" t="s">
        <v>161</v>
      </c>
      <c r="F176" s="140" t="s">
        <v>14</v>
      </c>
      <c r="G176" s="139"/>
      <c r="H176" s="48"/>
      <c r="I176" s="48"/>
      <c r="J176" s="48"/>
      <c r="K176" s="48"/>
      <c r="L176" s="48"/>
      <c r="M176" s="48" t="s">
        <v>678</v>
      </c>
      <c r="N176" s="48" t="s">
        <v>621</v>
      </c>
      <c r="O176" s="280"/>
      <c r="P176" s="280"/>
      <c r="Q176" s="280"/>
    </row>
    <row r="177" spans="1:22" s="3" customFormat="1" outlineLevel="1" x14ac:dyDescent="0.3">
      <c r="A177"/>
      <c r="B177" s="48"/>
      <c r="C177" s="48"/>
      <c r="D177" s="140"/>
      <c r="E177" s="140"/>
      <c r="F177" s="140"/>
      <c r="G177" s="140"/>
      <c r="H177" s="140"/>
      <c r="I177" s="140"/>
      <c r="J177" s="140"/>
      <c r="K177" s="140"/>
      <c r="L177" s="140"/>
      <c r="M177" s="140"/>
      <c r="N177" s="140"/>
      <c r="O177" s="140"/>
      <c r="Q177" s="76"/>
      <c r="R177" s="76"/>
      <c r="S177" s="76"/>
      <c r="T177" s="76"/>
      <c r="U177" s="76"/>
      <c r="V177" s="76"/>
    </row>
    <row r="178" spans="1:22" s="3" customFormat="1" outlineLevel="1" x14ac:dyDescent="0.3">
      <c r="A178"/>
      <c r="B178" s="50"/>
      <c r="C178" s="48"/>
      <c r="D178" s="48" t="s">
        <v>589</v>
      </c>
      <c r="E178" s="48"/>
      <c r="F178" s="48"/>
      <c r="G178" s="48"/>
      <c r="H178" s="48"/>
      <c r="I178" s="48"/>
      <c r="J178" s="48"/>
      <c r="K178" s="102"/>
      <c r="L178" s="102"/>
      <c r="M178" s="48"/>
      <c r="N178" s="48"/>
      <c r="O178" s="48"/>
    </row>
    <row r="179" spans="1:22" s="3" customFormat="1" outlineLevel="1" x14ac:dyDescent="0.3">
      <c r="A179"/>
      <c r="B179" s="48" t="str">
        <f t="shared" ref="B179:B185" si="0">$B$3</f>
        <v>2.</v>
      </c>
      <c r="C179" s="48">
        <f>COUNTA(C$116:C178)+1</f>
        <v>10</v>
      </c>
      <c r="D179" s="141" t="str">
        <f>$E$90</f>
        <v xml:space="preserve">   energy production</v>
      </c>
      <c r="E179" s="48" t="s">
        <v>108</v>
      </c>
      <c r="F179" s="48" t="s">
        <v>109</v>
      </c>
      <c r="G179" s="236">
        <v>70</v>
      </c>
      <c r="H179" s="236">
        <v>50</v>
      </c>
      <c r="I179" s="236">
        <v>40</v>
      </c>
      <c r="J179" s="236">
        <v>5</v>
      </c>
      <c r="K179" s="236">
        <v>0</v>
      </c>
      <c r="L179" s="102"/>
      <c r="M179" s="48" t="s">
        <v>677</v>
      </c>
      <c r="N179" s="48" t="s">
        <v>621</v>
      </c>
      <c r="O179" s="278" t="s">
        <v>622</v>
      </c>
      <c r="P179" s="278" t="s">
        <v>1016</v>
      </c>
      <c r="Q179" s="305" t="s">
        <v>1017</v>
      </c>
    </row>
    <row r="180" spans="1:22" s="3" customFormat="1" outlineLevel="1" x14ac:dyDescent="0.3">
      <c r="A180"/>
      <c r="B180" s="48" t="str">
        <f t="shared" si="0"/>
        <v>2.</v>
      </c>
      <c r="C180" s="48">
        <f>COUNTA(C$116:C179)+1</f>
        <v>11</v>
      </c>
      <c r="D180" s="142" t="str">
        <f>$E$91</f>
        <v xml:space="preserve">   buildings</v>
      </c>
      <c r="E180" s="48" t="s">
        <v>108</v>
      </c>
      <c r="F180" s="48" t="s">
        <v>109</v>
      </c>
      <c r="G180" s="236">
        <v>50</v>
      </c>
      <c r="H180" s="236">
        <v>40</v>
      </c>
      <c r="I180" s="236">
        <v>30</v>
      </c>
      <c r="J180" s="236">
        <v>20</v>
      </c>
      <c r="K180" s="236">
        <v>0</v>
      </c>
      <c r="L180" s="102"/>
      <c r="M180" s="48" t="s">
        <v>677</v>
      </c>
      <c r="N180" s="48" t="s">
        <v>621</v>
      </c>
      <c r="O180" s="279"/>
      <c r="P180" s="279"/>
      <c r="Q180" s="279"/>
    </row>
    <row r="181" spans="1:22" s="3" customFormat="1" outlineLevel="1" x14ac:dyDescent="0.3">
      <c r="A181"/>
      <c r="B181" s="48" t="str">
        <f t="shared" si="0"/>
        <v>2.</v>
      </c>
      <c r="C181" s="48">
        <f>COUNTA(C$116:C180)+1</f>
        <v>12</v>
      </c>
      <c r="D181" s="142" t="str">
        <f>$E$92</f>
        <v xml:space="preserve">   transport</v>
      </c>
      <c r="E181" s="48" t="s">
        <v>108</v>
      </c>
      <c r="F181" s="48" t="s">
        <v>109</v>
      </c>
      <c r="G181" s="236">
        <v>40</v>
      </c>
      <c r="H181" s="236">
        <v>40</v>
      </c>
      <c r="I181" s="236">
        <v>30</v>
      </c>
      <c r="J181" s="236">
        <v>15</v>
      </c>
      <c r="K181" s="236">
        <v>0</v>
      </c>
      <c r="L181" s="102"/>
      <c r="M181" s="48" t="s">
        <v>677</v>
      </c>
      <c r="N181" s="48" t="s">
        <v>621</v>
      </c>
      <c r="O181" s="279"/>
      <c r="P181" s="279"/>
      <c r="Q181" s="279"/>
    </row>
    <row r="182" spans="1:22" s="3" customFormat="1" outlineLevel="1" x14ac:dyDescent="0.3">
      <c r="A182"/>
      <c r="B182" s="48" t="str">
        <f t="shared" si="0"/>
        <v>2.</v>
      </c>
      <c r="C182" s="48">
        <f>COUNTA(C$116:C181)+1</f>
        <v>13</v>
      </c>
      <c r="D182" s="142" t="str">
        <f>$E$93</f>
        <v xml:space="preserve">   industry</v>
      </c>
      <c r="E182" s="48" t="s">
        <v>108</v>
      </c>
      <c r="F182" s="48" t="s">
        <v>109</v>
      </c>
      <c r="G182" s="236">
        <v>50</v>
      </c>
      <c r="H182" s="236">
        <v>50</v>
      </c>
      <c r="I182" s="236">
        <v>40</v>
      </c>
      <c r="J182" s="236">
        <v>10</v>
      </c>
      <c r="K182" s="236">
        <v>0</v>
      </c>
      <c r="L182" s="102"/>
      <c r="M182" s="48" t="s">
        <v>677</v>
      </c>
      <c r="N182" s="48" t="s">
        <v>621</v>
      </c>
      <c r="O182" s="279"/>
      <c r="P182" s="279"/>
      <c r="Q182" s="279"/>
    </row>
    <row r="183" spans="1:22" s="3" customFormat="1" outlineLevel="1" x14ac:dyDescent="0.3">
      <c r="A183"/>
      <c r="B183" s="48" t="str">
        <f t="shared" si="0"/>
        <v>2.</v>
      </c>
      <c r="C183" s="48">
        <f>COUNTA(C$116:C182)+1</f>
        <v>14</v>
      </c>
      <c r="D183" s="142" t="str">
        <f>$E$94</f>
        <v xml:space="preserve">   AFOLU</v>
      </c>
      <c r="E183" s="48" t="s">
        <v>108</v>
      </c>
      <c r="F183" s="48" t="s">
        <v>109</v>
      </c>
      <c r="G183" s="236">
        <v>40</v>
      </c>
      <c r="H183" s="236">
        <v>40</v>
      </c>
      <c r="I183" s="236">
        <v>30</v>
      </c>
      <c r="J183" s="236">
        <v>20</v>
      </c>
      <c r="K183" s="236">
        <v>0</v>
      </c>
      <c r="L183" s="102"/>
      <c r="M183" s="48" t="s">
        <v>677</v>
      </c>
      <c r="N183" s="48" t="s">
        <v>621</v>
      </c>
      <c r="O183" s="279"/>
      <c r="P183" s="279"/>
      <c r="Q183" s="279"/>
    </row>
    <row r="184" spans="1:22" s="3" customFormat="1" outlineLevel="1" x14ac:dyDescent="0.3">
      <c r="A184"/>
      <c r="B184" s="48" t="str">
        <f t="shared" si="0"/>
        <v>2.</v>
      </c>
      <c r="C184" s="48">
        <f>COUNTA(C$116:C183)+1</f>
        <v>15</v>
      </c>
      <c r="D184" s="143" t="str">
        <f>E95</f>
        <v xml:space="preserve">   [other]</v>
      </c>
      <c r="E184" s="48" t="s">
        <v>108</v>
      </c>
      <c r="F184" s="48" t="s">
        <v>109</v>
      </c>
      <c r="G184" s="236">
        <v>30</v>
      </c>
      <c r="H184" s="236">
        <v>20</v>
      </c>
      <c r="I184" s="236">
        <v>20</v>
      </c>
      <c r="J184" s="236">
        <v>15</v>
      </c>
      <c r="K184" s="236">
        <v>0</v>
      </c>
      <c r="L184" s="102"/>
      <c r="M184" s="48" t="s">
        <v>677</v>
      </c>
      <c r="N184" s="48" t="s">
        <v>621</v>
      </c>
      <c r="O184" s="280"/>
      <c r="P184" s="280"/>
      <c r="Q184" s="280"/>
    </row>
    <row r="185" spans="1:22" s="3" customFormat="1" outlineLevel="1" x14ac:dyDescent="0.3">
      <c r="A185"/>
      <c r="B185" s="48" t="str">
        <f t="shared" si="0"/>
        <v>2.</v>
      </c>
      <c r="C185" s="48">
        <f>COUNTA(C$116:C184)+1</f>
        <v>16</v>
      </c>
      <c r="D185" s="140" t="s">
        <v>700</v>
      </c>
      <c r="E185" s="48" t="s">
        <v>108</v>
      </c>
      <c r="F185" s="48" t="s">
        <v>109</v>
      </c>
      <c r="G185" s="129">
        <f>SUM(G179:G184)</f>
        <v>280</v>
      </c>
      <c r="H185" s="129">
        <f t="shared" ref="H185:K185" si="1">SUM(H179:H184)</f>
        <v>240</v>
      </c>
      <c r="I185" s="129">
        <f t="shared" si="1"/>
        <v>190</v>
      </c>
      <c r="J185" s="129">
        <f t="shared" si="1"/>
        <v>85</v>
      </c>
      <c r="K185" s="129">
        <f t="shared" si="1"/>
        <v>0</v>
      </c>
      <c r="L185" s="102"/>
      <c r="M185" s="48"/>
      <c r="N185" s="48"/>
      <c r="O185" s="128"/>
      <c r="P185" s="128"/>
    </row>
    <row r="186" spans="1:22" s="3" customFormat="1" outlineLevel="1" x14ac:dyDescent="0.3">
      <c r="A186"/>
      <c r="B186" s="48"/>
      <c r="C186" s="48"/>
      <c r="D186" s="140"/>
      <c r="E186" s="48"/>
      <c r="F186" s="48"/>
      <c r="G186" s="48"/>
      <c r="H186" s="48"/>
      <c r="I186" s="48"/>
      <c r="J186" s="48"/>
      <c r="K186" s="48"/>
      <c r="L186" s="48"/>
      <c r="M186" s="48"/>
      <c r="N186" s="48"/>
      <c r="O186" s="48"/>
      <c r="P186" s="120"/>
    </row>
    <row r="187" spans="1:22" s="3" customFormat="1" outlineLevel="1" x14ac:dyDescent="0.3">
      <c r="A187"/>
      <c r="B187" s="48" t="str">
        <f>$B$3</f>
        <v>2.</v>
      </c>
      <c r="C187" s="48">
        <f>COUNTA(C$116:C186)+1</f>
        <v>17</v>
      </c>
      <c r="D187" s="48" t="s">
        <v>119</v>
      </c>
      <c r="E187" s="48" t="s">
        <v>45</v>
      </c>
      <c r="F187" s="48" t="s">
        <v>721</v>
      </c>
      <c r="G187" s="139"/>
      <c r="H187" s="48"/>
      <c r="I187" s="48"/>
      <c r="J187" s="48"/>
      <c r="K187" s="102"/>
      <c r="L187" s="102"/>
      <c r="M187" s="48" t="s">
        <v>677</v>
      </c>
      <c r="N187" s="48" t="s">
        <v>577</v>
      </c>
      <c r="O187" s="275" t="s">
        <v>623</v>
      </c>
      <c r="P187" s="275"/>
      <c r="Q187" s="275"/>
    </row>
    <row r="188" spans="1:22" s="3" customFormat="1" outlineLevel="1" x14ac:dyDescent="0.3">
      <c r="A188"/>
      <c r="B188" s="48" t="str">
        <f>$B$3</f>
        <v>2.</v>
      </c>
      <c r="C188" s="48">
        <f>COUNTA(C$116:C187)+1</f>
        <v>18</v>
      </c>
      <c r="D188" s="48" t="s">
        <v>120</v>
      </c>
      <c r="E188" s="48" t="s">
        <v>45</v>
      </c>
      <c r="F188" s="48" t="s">
        <v>720</v>
      </c>
      <c r="G188" s="139"/>
      <c r="H188" s="48"/>
      <c r="I188" s="48"/>
      <c r="J188" s="48"/>
      <c r="K188" s="102"/>
      <c r="L188" s="102"/>
      <c r="M188" s="48" t="s">
        <v>677</v>
      </c>
      <c r="N188" s="48" t="s">
        <v>577</v>
      </c>
      <c r="O188" s="276"/>
      <c r="P188" s="276"/>
      <c r="Q188" s="276"/>
    </row>
    <row r="189" spans="1:22" s="3" customFormat="1" outlineLevel="1" x14ac:dyDescent="0.3">
      <c r="A189"/>
      <c r="B189" s="48" t="str">
        <f>$B$3</f>
        <v>2.</v>
      </c>
      <c r="C189" s="48">
        <f>COUNTA(C$116:C188)+1</f>
        <v>19</v>
      </c>
      <c r="D189" s="48" t="s">
        <v>121</v>
      </c>
      <c r="E189" s="48" t="s">
        <v>45</v>
      </c>
      <c r="F189" s="48" t="s">
        <v>122</v>
      </c>
      <c r="G189" s="139"/>
      <c r="H189" s="48"/>
      <c r="I189" s="48"/>
      <c r="J189" s="48"/>
      <c r="K189" s="102"/>
      <c r="L189" s="102"/>
      <c r="M189" s="48" t="s">
        <v>677</v>
      </c>
      <c r="N189" s="48" t="s">
        <v>577</v>
      </c>
      <c r="O189" s="276"/>
      <c r="P189" s="276"/>
      <c r="Q189" s="276"/>
    </row>
    <row r="190" spans="1:22" s="3" customFormat="1" outlineLevel="1" x14ac:dyDescent="0.3">
      <c r="A190"/>
      <c r="B190" s="48" t="str">
        <f>$B$3</f>
        <v>2.</v>
      </c>
      <c r="C190" s="48">
        <f>COUNTA(C$116:C189)+1</f>
        <v>20</v>
      </c>
      <c r="D190" s="48" t="s">
        <v>123</v>
      </c>
      <c r="E190" s="48" t="s">
        <v>45</v>
      </c>
      <c r="F190" s="48" t="s">
        <v>722</v>
      </c>
      <c r="G190" s="139"/>
      <c r="H190" s="48"/>
      <c r="I190" s="48"/>
      <c r="J190" s="48"/>
      <c r="K190" s="102"/>
      <c r="L190" s="102"/>
      <c r="M190" s="48" t="s">
        <v>677</v>
      </c>
      <c r="N190" s="48" t="s">
        <v>621</v>
      </c>
      <c r="O190" s="277"/>
      <c r="P190" s="277"/>
      <c r="Q190" s="277"/>
    </row>
    <row r="191" spans="1:22" s="20" customFormat="1" outlineLevel="1" x14ac:dyDescent="0.3">
      <c r="A191"/>
      <c r="B191" s="50"/>
      <c r="C191" s="138"/>
      <c r="D191" s="48"/>
      <c r="E191" s="48"/>
      <c r="F191" s="48"/>
      <c r="G191" s="48"/>
      <c r="H191" s="48"/>
      <c r="I191" s="48"/>
      <c r="J191" s="48"/>
      <c r="K191" s="48"/>
      <c r="L191" s="48"/>
      <c r="M191" s="48"/>
      <c r="N191" s="103"/>
      <c r="O191" s="48"/>
    </row>
    <row r="192" spans="1:22" s="20" customFormat="1" outlineLevel="1" x14ac:dyDescent="0.3">
      <c r="A192"/>
      <c r="B192" s="48" t="str">
        <f>$B$3</f>
        <v>2.</v>
      </c>
      <c r="C192" s="48">
        <f>COUNTA(C$116:C191)+1</f>
        <v>21</v>
      </c>
      <c r="D192" s="48" t="s">
        <v>594</v>
      </c>
      <c r="E192" s="102" t="s">
        <v>45</v>
      </c>
      <c r="F192" s="102" t="s">
        <v>943</v>
      </c>
      <c r="G192" s="287" t="s">
        <v>1</v>
      </c>
      <c r="H192" s="288"/>
      <c r="I192" s="288"/>
      <c r="J192" s="288"/>
      <c r="K192" s="289"/>
      <c r="L192" s="125"/>
      <c r="M192" s="48" t="s">
        <v>677</v>
      </c>
      <c r="N192" s="48" t="s">
        <v>577</v>
      </c>
      <c r="O192" s="275" t="s">
        <v>620</v>
      </c>
      <c r="P192" s="275"/>
      <c r="Q192" s="275"/>
    </row>
    <row r="193" spans="1:18" s="20" customFormat="1" outlineLevel="1" x14ac:dyDescent="0.3">
      <c r="A193"/>
      <c r="B193" s="48"/>
      <c r="C193" s="48"/>
      <c r="D193" s="48"/>
      <c r="E193" s="102"/>
      <c r="F193" s="102"/>
      <c r="G193" s="290"/>
      <c r="H193" s="291"/>
      <c r="I193" s="291"/>
      <c r="J193" s="291"/>
      <c r="K193" s="292"/>
      <c r="L193" s="125"/>
      <c r="M193" s="48"/>
      <c r="N193" s="48"/>
      <c r="O193" s="276"/>
      <c r="P193" s="276"/>
      <c r="Q193" s="276"/>
    </row>
    <row r="194" spans="1:18" s="20" customFormat="1" outlineLevel="1" x14ac:dyDescent="0.3">
      <c r="A194"/>
      <c r="B194" s="48"/>
      <c r="C194" s="48"/>
      <c r="D194" s="48"/>
      <c r="E194" s="102"/>
      <c r="F194" s="102"/>
      <c r="G194" s="290"/>
      <c r="H194" s="291"/>
      <c r="I194" s="291"/>
      <c r="J194" s="291"/>
      <c r="K194" s="292"/>
      <c r="L194" s="125"/>
      <c r="M194" s="48"/>
      <c r="N194" s="48"/>
      <c r="O194" s="276"/>
      <c r="P194" s="276"/>
      <c r="Q194" s="276"/>
    </row>
    <row r="195" spans="1:18" s="20" customFormat="1" outlineLevel="1" x14ac:dyDescent="0.3">
      <c r="A195"/>
      <c r="B195" s="48"/>
      <c r="C195" s="48"/>
      <c r="D195" s="48"/>
      <c r="E195" s="102"/>
      <c r="F195" s="102"/>
      <c r="G195" s="290"/>
      <c r="H195" s="291"/>
      <c r="I195" s="291"/>
      <c r="J195" s="291"/>
      <c r="K195" s="292"/>
      <c r="L195" s="125"/>
      <c r="M195" s="48"/>
      <c r="N195" s="48"/>
      <c r="O195" s="276"/>
      <c r="P195" s="276"/>
      <c r="Q195" s="276"/>
    </row>
    <row r="196" spans="1:18" s="20" customFormat="1" outlineLevel="1" x14ac:dyDescent="0.3">
      <c r="A196"/>
      <c r="B196" s="48"/>
      <c r="C196" s="48"/>
      <c r="D196" s="48"/>
      <c r="E196" s="102"/>
      <c r="F196" s="102"/>
      <c r="G196" s="293"/>
      <c r="H196" s="294"/>
      <c r="I196" s="294"/>
      <c r="J196" s="294"/>
      <c r="K196" s="295"/>
      <c r="L196" s="125"/>
      <c r="M196" s="48"/>
      <c r="N196" s="48"/>
      <c r="O196" s="277"/>
      <c r="P196" s="277"/>
      <c r="Q196" s="277"/>
    </row>
    <row r="197" spans="1:18" s="20" customFormat="1" outlineLevel="1" x14ac:dyDescent="0.3">
      <c r="A197"/>
      <c r="B197" s="48"/>
      <c r="C197" s="48"/>
      <c r="D197" s="48"/>
      <c r="E197" s="102"/>
      <c r="F197" s="102"/>
      <c r="G197" s="102"/>
      <c r="H197" s="102"/>
      <c r="I197" s="102"/>
      <c r="J197" s="102"/>
      <c r="K197" s="102"/>
      <c r="L197" s="102"/>
      <c r="M197" s="48"/>
      <c r="N197" s="48"/>
      <c r="O197" s="48"/>
      <c r="P197" s="6"/>
    </row>
    <row r="198" spans="1:18" s="20" customFormat="1" outlineLevel="1" x14ac:dyDescent="0.3">
      <c r="A198"/>
      <c r="B198" s="48" t="str">
        <f>$B$3</f>
        <v>2.</v>
      </c>
      <c r="C198" s="48">
        <f>COUNTA(C$116:C197)+1</f>
        <v>22</v>
      </c>
      <c r="D198" s="48" t="s">
        <v>128</v>
      </c>
      <c r="E198" s="48" t="s">
        <v>45</v>
      </c>
      <c r="F198" s="102" t="s">
        <v>943</v>
      </c>
      <c r="G198" s="287" t="s">
        <v>1</v>
      </c>
      <c r="H198" s="288"/>
      <c r="I198" s="288"/>
      <c r="J198" s="288"/>
      <c r="K198" s="289"/>
      <c r="L198" s="125"/>
      <c r="M198" s="48" t="s">
        <v>677</v>
      </c>
      <c r="N198" s="48" t="s">
        <v>577</v>
      </c>
      <c r="O198" s="275" t="s">
        <v>620</v>
      </c>
      <c r="P198" s="275"/>
      <c r="Q198" s="275"/>
    </row>
    <row r="199" spans="1:18" s="20" customFormat="1" outlineLevel="1" x14ac:dyDescent="0.3">
      <c r="A199"/>
      <c r="B199" s="48"/>
      <c r="C199" s="48"/>
      <c r="D199" s="48"/>
      <c r="E199" s="48"/>
      <c r="F199" s="48"/>
      <c r="G199" s="290"/>
      <c r="H199" s="291"/>
      <c r="I199" s="291"/>
      <c r="J199" s="291"/>
      <c r="K199" s="292"/>
      <c r="L199" s="125"/>
      <c r="M199" s="48"/>
      <c r="N199" s="48"/>
      <c r="O199" s="276"/>
      <c r="P199" s="276"/>
      <c r="Q199" s="276"/>
    </row>
    <row r="200" spans="1:18" s="20" customFormat="1" outlineLevel="1" x14ac:dyDescent="0.3">
      <c r="A200"/>
      <c r="B200" s="48"/>
      <c r="C200" s="48"/>
      <c r="D200" s="48"/>
      <c r="E200" s="48"/>
      <c r="F200" s="48"/>
      <c r="G200" s="290"/>
      <c r="H200" s="291"/>
      <c r="I200" s="291"/>
      <c r="J200" s="291"/>
      <c r="K200" s="292"/>
      <c r="L200" s="125"/>
      <c r="M200" s="48"/>
      <c r="N200" s="48"/>
      <c r="O200" s="276"/>
      <c r="P200" s="276"/>
      <c r="Q200" s="276"/>
    </row>
    <row r="201" spans="1:18" s="20" customFormat="1" outlineLevel="1" x14ac:dyDescent="0.3">
      <c r="A201"/>
      <c r="B201" s="48"/>
      <c r="C201" s="48"/>
      <c r="D201" s="48"/>
      <c r="E201" s="48"/>
      <c r="F201" s="48"/>
      <c r="G201" s="290"/>
      <c r="H201" s="291"/>
      <c r="I201" s="291"/>
      <c r="J201" s="291"/>
      <c r="K201" s="292"/>
      <c r="L201" s="125"/>
      <c r="M201" s="48"/>
      <c r="N201" s="48"/>
      <c r="O201" s="276"/>
      <c r="P201" s="276"/>
      <c r="Q201" s="276"/>
    </row>
    <row r="202" spans="1:18" s="20" customFormat="1" outlineLevel="1" x14ac:dyDescent="0.3">
      <c r="A202"/>
      <c r="B202" s="48"/>
      <c r="C202" s="48"/>
      <c r="D202" s="48"/>
      <c r="E202" s="48"/>
      <c r="F202" s="48"/>
      <c r="G202" s="293"/>
      <c r="H202" s="294"/>
      <c r="I202" s="294"/>
      <c r="J202" s="294"/>
      <c r="K202" s="295"/>
      <c r="L202" s="125"/>
      <c r="M202" s="48"/>
      <c r="N202" s="48"/>
      <c r="O202" s="277"/>
      <c r="P202" s="277"/>
      <c r="Q202" s="277"/>
    </row>
    <row r="203" spans="1:18" s="20" customFormat="1" outlineLevel="1" x14ac:dyDescent="0.3">
      <c r="A203"/>
      <c r="D203" s="6"/>
      <c r="E203" s="6"/>
      <c r="F203" s="6"/>
      <c r="G203" s="6"/>
      <c r="H203" s="6"/>
      <c r="M203" s="6"/>
      <c r="N203" s="6"/>
      <c r="O203" s="6"/>
      <c r="P203" s="6"/>
    </row>
    <row r="204" spans="1:18" s="3" customFormat="1" outlineLevel="1" x14ac:dyDescent="0.3">
      <c r="A204"/>
      <c r="B204" s="20" t="str">
        <f>$B$3</f>
        <v>2.</v>
      </c>
      <c r="C204" s="20">
        <f>COUNTA(C$116:C203)+1</f>
        <v>23</v>
      </c>
      <c r="D204" s="6" t="s">
        <v>944</v>
      </c>
      <c r="E204" s="6" t="s">
        <v>45</v>
      </c>
      <c r="F204" s="102" t="s">
        <v>943</v>
      </c>
      <c r="G204" s="287" t="s">
        <v>1</v>
      </c>
      <c r="H204" s="288"/>
      <c r="I204" s="288"/>
      <c r="J204" s="288"/>
      <c r="K204" s="289"/>
      <c r="L204" s="125"/>
      <c r="M204" s="6" t="s">
        <v>677</v>
      </c>
      <c r="N204" s="6" t="s">
        <v>577</v>
      </c>
      <c r="O204" s="275" t="s">
        <v>620</v>
      </c>
      <c r="P204" s="275"/>
      <c r="Q204" s="275"/>
    </row>
    <row r="205" spans="1:18" s="3" customFormat="1" outlineLevel="1" x14ac:dyDescent="0.3">
      <c r="A205"/>
      <c r="B205" s="20"/>
      <c r="C205" s="6"/>
      <c r="D205" s="6"/>
      <c r="E205" s="6"/>
      <c r="F205" s="6"/>
      <c r="G205" s="290"/>
      <c r="H205" s="291"/>
      <c r="I205" s="291"/>
      <c r="J205" s="291"/>
      <c r="K205" s="292"/>
      <c r="L205" s="125"/>
      <c r="M205" s="6"/>
      <c r="N205" s="6"/>
      <c r="O205" s="276"/>
      <c r="P205" s="276"/>
      <c r="Q205" s="276"/>
      <c r="R205" s="6"/>
    </row>
    <row r="206" spans="1:18" s="3" customFormat="1" outlineLevel="1" x14ac:dyDescent="0.3">
      <c r="A206"/>
      <c r="B206" s="20"/>
      <c r="C206" s="6"/>
      <c r="D206" s="6"/>
      <c r="E206" s="6"/>
      <c r="F206" s="6"/>
      <c r="G206" s="290"/>
      <c r="H206" s="291"/>
      <c r="I206" s="291"/>
      <c r="J206" s="291"/>
      <c r="K206" s="292"/>
      <c r="L206" s="125"/>
      <c r="M206" s="6"/>
      <c r="N206" s="6"/>
      <c r="O206" s="276"/>
      <c r="P206" s="276"/>
      <c r="Q206" s="276"/>
      <c r="R206" s="6"/>
    </row>
    <row r="207" spans="1:18" s="3" customFormat="1" outlineLevel="1" x14ac:dyDescent="0.3">
      <c r="A207"/>
      <c r="B207" s="20"/>
      <c r="C207" s="6"/>
      <c r="D207" s="6"/>
      <c r="E207" s="6"/>
      <c r="F207" s="6"/>
      <c r="G207" s="290"/>
      <c r="H207" s="291"/>
      <c r="I207" s="291"/>
      <c r="J207" s="291"/>
      <c r="K207" s="292"/>
      <c r="L207" s="125"/>
      <c r="M207" s="6"/>
      <c r="N207" s="6"/>
      <c r="O207" s="276"/>
      <c r="P207" s="276"/>
      <c r="Q207" s="276"/>
      <c r="R207" s="6"/>
    </row>
    <row r="208" spans="1:18" s="3" customFormat="1" outlineLevel="1" x14ac:dyDescent="0.3">
      <c r="A208"/>
      <c r="B208" s="20"/>
      <c r="C208" s="6"/>
      <c r="D208" s="6"/>
      <c r="E208" s="6"/>
      <c r="F208" s="6"/>
      <c r="G208" s="293"/>
      <c r="H208" s="294"/>
      <c r="I208" s="294"/>
      <c r="J208" s="294"/>
      <c r="K208" s="295"/>
      <c r="L208" s="125"/>
      <c r="M208" s="6"/>
      <c r="N208" s="6"/>
      <c r="O208" s="277"/>
      <c r="P208" s="277"/>
      <c r="Q208" s="277"/>
      <c r="R208" s="6"/>
    </row>
    <row r="209" spans="1:18" s="3" customFormat="1" outlineLevel="1" x14ac:dyDescent="0.3">
      <c r="A209"/>
      <c r="B209" s="20"/>
      <c r="C209" s="6"/>
      <c r="D209" s="6"/>
      <c r="E209" s="6"/>
      <c r="F209" s="6"/>
      <c r="G209" s="6"/>
      <c r="H209" s="6"/>
      <c r="I209" s="6"/>
      <c r="J209" s="6"/>
      <c r="K209" s="6"/>
      <c r="L209" s="6"/>
      <c r="M209" s="6"/>
      <c r="N209" s="6"/>
      <c r="O209" s="6"/>
      <c r="P209" s="6"/>
      <c r="Q209" s="6"/>
      <c r="R209" s="6"/>
    </row>
    <row r="210" spans="1:18" s="3" customFormat="1" outlineLevel="1" x14ac:dyDescent="0.3">
      <c r="A210"/>
      <c r="B210" s="20" t="str">
        <f>$B$3</f>
        <v>2.</v>
      </c>
      <c r="C210" s="20">
        <f>COUNTA(C$116:C209)+1</f>
        <v>24</v>
      </c>
      <c r="D210" s="6" t="s">
        <v>945</v>
      </c>
      <c r="E210" s="6" t="s">
        <v>726</v>
      </c>
      <c r="F210" s="102" t="s">
        <v>943</v>
      </c>
      <c r="G210" s="287" t="s">
        <v>1</v>
      </c>
      <c r="H210" s="288"/>
      <c r="I210" s="288"/>
      <c r="J210" s="288"/>
      <c r="K210" s="289"/>
      <c r="L210" s="125"/>
      <c r="M210" s="6" t="s">
        <v>678</v>
      </c>
      <c r="N210" s="6" t="s">
        <v>621</v>
      </c>
      <c r="O210" s="275" t="s">
        <v>727</v>
      </c>
      <c r="P210" s="275"/>
      <c r="Q210" s="275"/>
      <c r="R210" s="6"/>
    </row>
    <row r="211" spans="1:18" s="3" customFormat="1" outlineLevel="1" x14ac:dyDescent="0.3">
      <c r="A211"/>
      <c r="B211" s="20"/>
      <c r="C211" s="6"/>
      <c r="D211" s="6"/>
      <c r="E211" s="6"/>
      <c r="F211" s="6"/>
      <c r="G211" s="290"/>
      <c r="H211" s="291"/>
      <c r="I211" s="291"/>
      <c r="J211" s="291"/>
      <c r="K211" s="292"/>
      <c r="L211" s="125"/>
      <c r="M211" s="6"/>
      <c r="N211" s="6"/>
      <c r="O211" s="276"/>
      <c r="P211" s="276"/>
      <c r="Q211" s="276"/>
      <c r="R211" s="6"/>
    </row>
    <row r="212" spans="1:18" s="3" customFormat="1" outlineLevel="1" x14ac:dyDescent="0.3">
      <c r="A212"/>
      <c r="B212" s="20"/>
      <c r="C212" s="6"/>
      <c r="D212" s="6"/>
      <c r="E212" s="6"/>
      <c r="F212" s="6"/>
      <c r="G212" s="290"/>
      <c r="H212" s="291"/>
      <c r="I212" s="291"/>
      <c r="J212" s="291"/>
      <c r="K212" s="292"/>
      <c r="L212" s="125"/>
      <c r="M212" s="6"/>
      <c r="N212" s="6"/>
      <c r="O212" s="276"/>
      <c r="P212" s="276"/>
      <c r="Q212" s="276"/>
      <c r="R212" s="6"/>
    </row>
    <row r="213" spans="1:18" s="3" customFormat="1" outlineLevel="1" x14ac:dyDescent="0.3">
      <c r="A213"/>
      <c r="B213" s="20"/>
      <c r="C213" s="6"/>
      <c r="D213" s="6"/>
      <c r="E213" s="6"/>
      <c r="F213" s="6"/>
      <c r="G213" s="290"/>
      <c r="H213" s="291"/>
      <c r="I213" s="291"/>
      <c r="J213" s="291"/>
      <c r="K213" s="292"/>
      <c r="L213" s="125"/>
      <c r="M213" s="6"/>
      <c r="N213" s="6"/>
      <c r="O213" s="276"/>
      <c r="P213" s="276"/>
      <c r="Q213" s="276"/>
      <c r="R213" s="6"/>
    </row>
    <row r="214" spans="1:18" s="3" customFormat="1" outlineLevel="1" x14ac:dyDescent="0.3">
      <c r="A214"/>
      <c r="B214" s="20"/>
      <c r="C214" s="6"/>
      <c r="D214" s="6"/>
      <c r="E214" s="6"/>
      <c r="F214" s="6"/>
      <c r="G214" s="293"/>
      <c r="H214" s="294"/>
      <c r="I214" s="294"/>
      <c r="J214" s="294"/>
      <c r="K214" s="295"/>
      <c r="L214" s="125"/>
      <c r="M214" s="6"/>
      <c r="N214" s="6"/>
      <c r="O214" s="277"/>
      <c r="P214" s="277"/>
      <c r="Q214" s="277"/>
      <c r="R214" s="6"/>
    </row>
    <row r="215" spans="1:18" s="3" customFormat="1" outlineLevel="1" x14ac:dyDescent="0.3">
      <c r="A215"/>
      <c r="B215" s="20"/>
      <c r="C215" s="6"/>
      <c r="D215" s="6"/>
      <c r="E215" s="6"/>
      <c r="F215" s="6"/>
      <c r="G215" s="6"/>
      <c r="H215" s="6"/>
      <c r="I215" s="6"/>
      <c r="J215" s="6"/>
      <c r="K215" s="6"/>
      <c r="L215" s="6"/>
      <c r="M215" s="6"/>
      <c r="N215" s="6"/>
      <c r="O215" s="6"/>
      <c r="P215" s="6"/>
      <c r="Q215" s="6"/>
      <c r="R215" s="6"/>
    </row>
    <row r="216" spans="1:18" s="3" customFormat="1" outlineLevel="1" x14ac:dyDescent="0.3">
      <c r="A216"/>
      <c r="B216" s="20" t="str">
        <f>$B$3</f>
        <v>2.</v>
      </c>
      <c r="C216" s="20">
        <f>COUNTA(C$116:C209)+1</f>
        <v>24</v>
      </c>
      <c r="D216" s="6" t="s">
        <v>725</v>
      </c>
      <c r="E216" s="6" t="s">
        <v>45</v>
      </c>
      <c r="F216" s="102" t="s">
        <v>943</v>
      </c>
      <c r="G216" s="287" t="s">
        <v>1</v>
      </c>
      <c r="H216" s="288"/>
      <c r="I216" s="288"/>
      <c r="J216" s="288"/>
      <c r="K216" s="289"/>
      <c r="L216" s="125"/>
      <c r="M216" s="6" t="s">
        <v>677</v>
      </c>
      <c r="N216" s="6" t="s">
        <v>577</v>
      </c>
      <c r="O216" s="275" t="s">
        <v>620</v>
      </c>
      <c r="P216" s="275"/>
      <c r="Q216" s="275"/>
    </row>
    <row r="217" spans="1:18" s="3" customFormat="1" outlineLevel="1" x14ac:dyDescent="0.3">
      <c r="A217"/>
      <c r="B217" s="20"/>
      <c r="C217" s="6"/>
      <c r="D217" s="6"/>
      <c r="E217" s="6"/>
      <c r="F217" s="6"/>
      <c r="G217" s="290"/>
      <c r="H217" s="291"/>
      <c r="I217" s="291"/>
      <c r="J217" s="291"/>
      <c r="K217" s="292"/>
      <c r="L217" s="125"/>
      <c r="M217" s="6"/>
      <c r="N217" s="6"/>
      <c r="O217" s="276"/>
      <c r="P217" s="276"/>
      <c r="Q217" s="276"/>
      <c r="R217" s="6"/>
    </row>
    <row r="218" spans="1:18" s="3" customFormat="1" outlineLevel="1" x14ac:dyDescent="0.3">
      <c r="A218"/>
      <c r="B218" s="20"/>
      <c r="C218" s="6"/>
      <c r="D218" s="6"/>
      <c r="E218" s="6"/>
      <c r="F218" s="6"/>
      <c r="G218" s="290"/>
      <c r="H218" s="291"/>
      <c r="I218" s="291"/>
      <c r="J218" s="291"/>
      <c r="K218" s="292"/>
      <c r="L218" s="125"/>
      <c r="M218" s="6"/>
      <c r="N218" s="6"/>
      <c r="O218" s="276"/>
      <c r="P218" s="276"/>
      <c r="Q218" s="276"/>
      <c r="R218" s="6"/>
    </row>
    <row r="219" spans="1:18" s="3" customFormat="1" outlineLevel="1" x14ac:dyDescent="0.3">
      <c r="A219"/>
      <c r="B219" s="20"/>
      <c r="C219" s="6"/>
      <c r="D219" s="6"/>
      <c r="E219" s="6"/>
      <c r="F219" s="6"/>
      <c r="G219" s="290"/>
      <c r="H219" s="291"/>
      <c r="I219" s="291"/>
      <c r="J219" s="291"/>
      <c r="K219" s="292"/>
      <c r="L219" s="125"/>
      <c r="M219" s="6"/>
      <c r="N219" s="6"/>
      <c r="O219" s="276"/>
      <c r="P219" s="276"/>
      <c r="Q219" s="276"/>
      <c r="R219" s="6"/>
    </row>
    <row r="220" spans="1:18" s="3" customFormat="1" outlineLevel="1" x14ac:dyDescent="0.3">
      <c r="A220"/>
      <c r="B220" s="20"/>
      <c r="C220" s="6"/>
      <c r="D220" s="6"/>
      <c r="E220" s="6"/>
      <c r="F220" s="6"/>
      <c r="G220" s="293"/>
      <c r="H220" s="294"/>
      <c r="I220" s="294"/>
      <c r="J220" s="294"/>
      <c r="K220" s="295"/>
      <c r="L220" s="125"/>
      <c r="M220" s="6"/>
      <c r="N220" s="6"/>
      <c r="O220" s="277"/>
      <c r="P220" s="277"/>
      <c r="Q220" s="277"/>
      <c r="R220" s="6"/>
    </row>
    <row r="221" spans="1:18" s="3" customFormat="1" outlineLevel="1" x14ac:dyDescent="0.3">
      <c r="A221"/>
      <c r="B221" s="20"/>
      <c r="C221" s="6"/>
      <c r="D221" s="6"/>
      <c r="E221" s="6"/>
      <c r="F221" s="6"/>
      <c r="G221" s="6"/>
      <c r="H221" s="6"/>
      <c r="I221" s="6"/>
      <c r="J221" s="6"/>
      <c r="K221" s="6"/>
      <c r="L221" s="6"/>
      <c r="M221" s="6"/>
      <c r="N221" s="6"/>
      <c r="O221" s="6"/>
      <c r="P221" s="6"/>
      <c r="Q221" s="6"/>
      <c r="R221" s="6"/>
    </row>
    <row r="222" spans="1:18" s="3" customFormat="1" outlineLevel="1" x14ac:dyDescent="0.3">
      <c r="B222" s="20" t="str">
        <f>$B$3</f>
        <v>2.</v>
      </c>
      <c r="C222" s="20">
        <f>COUNTA(C$86:C221)+1</f>
        <v>26</v>
      </c>
      <c r="D222" s="76" t="s">
        <v>579</v>
      </c>
      <c r="E222" s="20" t="s">
        <v>45</v>
      </c>
      <c r="F222" s="20"/>
      <c r="G222" s="287" t="s">
        <v>1</v>
      </c>
      <c r="H222" s="288"/>
      <c r="I222" s="288"/>
      <c r="J222" s="288"/>
      <c r="K222" s="289"/>
      <c r="L222" s="125"/>
      <c r="M222" s="6" t="s">
        <v>677</v>
      </c>
      <c r="N222" s="6" t="s">
        <v>577</v>
      </c>
      <c r="O222" s="275" t="s">
        <v>620</v>
      </c>
      <c r="P222" s="275"/>
      <c r="Q222" s="275"/>
    </row>
    <row r="223" spans="1:18" s="3" customFormat="1" outlineLevel="1" x14ac:dyDescent="0.3">
      <c r="B223" s="20"/>
      <c r="C223" s="20"/>
      <c r="D223" s="76"/>
      <c r="E223" s="20"/>
      <c r="F223" s="20"/>
      <c r="G223" s="290"/>
      <c r="H223" s="291"/>
      <c r="I223" s="291"/>
      <c r="J223" s="291"/>
      <c r="K223" s="292"/>
      <c r="L223" s="125"/>
      <c r="M223" s="6"/>
      <c r="N223" s="6"/>
      <c r="O223" s="276"/>
      <c r="P223" s="276"/>
      <c r="Q223" s="276"/>
    </row>
    <row r="224" spans="1:18" s="3" customFormat="1" outlineLevel="1" x14ac:dyDescent="0.3">
      <c r="B224" s="20"/>
      <c r="C224" s="20"/>
      <c r="D224" s="76"/>
      <c r="E224" s="20"/>
      <c r="F224" s="20"/>
      <c r="G224" s="290"/>
      <c r="H224" s="291"/>
      <c r="I224" s="291"/>
      <c r="J224" s="291"/>
      <c r="K224" s="292"/>
      <c r="L224" s="125"/>
      <c r="M224" s="6"/>
      <c r="N224" s="6"/>
      <c r="O224" s="276"/>
      <c r="P224" s="276"/>
      <c r="Q224" s="276"/>
    </row>
    <row r="225" spans="1:19" s="3" customFormat="1" outlineLevel="1" x14ac:dyDescent="0.3">
      <c r="B225" s="20"/>
      <c r="C225" s="20"/>
      <c r="D225" s="76"/>
      <c r="E225" s="20"/>
      <c r="F225" s="20"/>
      <c r="G225" s="290"/>
      <c r="H225" s="291"/>
      <c r="I225" s="291"/>
      <c r="J225" s="291"/>
      <c r="K225" s="292"/>
      <c r="L225" s="125"/>
      <c r="M225" s="6"/>
      <c r="N225" s="6"/>
      <c r="O225" s="276"/>
      <c r="P225" s="276"/>
      <c r="Q225" s="276"/>
    </row>
    <row r="226" spans="1:19" s="3" customFormat="1" outlineLevel="1" x14ac:dyDescent="0.3">
      <c r="B226" s="20"/>
      <c r="C226" s="20"/>
      <c r="D226" s="76"/>
      <c r="E226" s="20"/>
      <c r="F226" s="20"/>
      <c r="G226" s="293"/>
      <c r="H226" s="294"/>
      <c r="I226" s="294"/>
      <c r="J226" s="294"/>
      <c r="K226" s="295"/>
      <c r="L226" s="125"/>
      <c r="M226" s="6"/>
      <c r="N226" s="6"/>
      <c r="O226" s="277"/>
      <c r="P226" s="277"/>
      <c r="Q226" s="277"/>
    </row>
    <row r="227" spans="1:19" s="3" customFormat="1" outlineLevel="1" x14ac:dyDescent="0.3">
      <c r="A227"/>
      <c r="B227" s="20"/>
      <c r="C227" s="6"/>
      <c r="D227" s="6"/>
      <c r="E227" s="6"/>
      <c r="F227" s="6"/>
      <c r="G227" s="6"/>
      <c r="H227" s="6"/>
      <c r="I227" s="6"/>
      <c r="J227" s="6"/>
      <c r="K227" s="6"/>
      <c r="L227" s="6"/>
      <c r="M227" s="6"/>
      <c r="N227" s="6"/>
      <c r="O227" s="6"/>
      <c r="P227" s="6"/>
      <c r="Q227" s="6"/>
      <c r="R227" s="6"/>
    </row>
    <row r="228" spans="1:19" s="3" customFormat="1" outlineLevel="1" x14ac:dyDescent="0.3">
      <c r="A228"/>
      <c r="B228" s="20"/>
      <c r="C228" s="6"/>
      <c r="D228" s="6"/>
      <c r="E228" s="6"/>
      <c r="F228" s="6"/>
      <c r="G228" s="6"/>
      <c r="H228" s="6"/>
      <c r="I228" s="6"/>
      <c r="J228" s="6"/>
      <c r="K228" s="6"/>
      <c r="L228" s="6"/>
      <c r="M228" s="6"/>
      <c r="N228" s="6"/>
      <c r="O228" s="6"/>
      <c r="P228" s="6"/>
      <c r="Q228" s="6"/>
      <c r="R228" s="6"/>
    </row>
    <row r="229" spans="1:19" s="15" customFormat="1" ht="15" thickBot="1" x14ac:dyDescent="0.35">
      <c r="B229" s="70" t="s">
        <v>730</v>
      </c>
      <c r="C229" s="70"/>
      <c r="D229" s="70"/>
      <c r="E229" s="71"/>
      <c r="F229" s="71"/>
      <c r="G229" s="71"/>
      <c r="H229" s="71"/>
      <c r="I229" s="71"/>
      <c r="J229" s="71"/>
      <c r="K229" s="71"/>
      <c r="L229" s="71"/>
      <c r="M229" s="71"/>
      <c r="N229" s="71"/>
      <c r="O229" s="71"/>
      <c r="P229" s="71"/>
      <c r="Q229" s="71"/>
      <c r="R229" s="71"/>
      <c r="S229" s="71"/>
    </row>
    <row r="230" spans="1:19" outlineLevel="2" x14ac:dyDescent="0.3">
      <c r="C230"/>
      <c r="R230" s="3"/>
    </row>
    <row r="231" spans="1:19" outlineLevel="2" x14ac:dyDescent="0.3">
      <c r="C231"/>
      <c r="R231" s="3"/>
    </row>
    <row r="232" spans="1:19" outlineLevel="2" x14ac:dyDescent="0.3">
      <c r="C232"/>
      <c r="D232" s="110" t="s">
        <v>729</v>
      </c>
      <c r="E232" s="16"/>
      <c r="F232" s="16"/>
      <c r="G232" s="16"/>
      <c r="H232" s="16"/>
      <c r="I232" s="16"/>
      <c r="J232" s="16"/>
      <c r="K232" s="16"/>
      <c r="R232" s="3"/>
    </row>
    <row r="233" spans="1:19" outlineLevel="2" x14ac:dyDescent="0.3">
      <c r="C233"/>
      <c r="R233" s="3"/>
    </row>
    <row r="234" spans="1:19" outlineLevel="2" x14ac:dyDescent="0.3">
      <c r="C234"/>
      <c r="D234" t="s">
        <v>676</v>
      </c>
      <c r="E234" s="123" t="s">
        <v>907</v>
      </c>
      <c r="F234" s="124"/>
      <c r="R234" s="3"/>
    </row>
    <row r="235" spans="1:19" outlineLevel="2" x14ac:dyDescent="0.3">
      <c r="C235"/>
      <c r="R235" s="3"/>
    </row>
    <row r="236" spans="1:19" outlineLevel="2" x14ac:dyDescent="0.3">
      <c r="C236"/>
      <c r="D236" t="s">
        <v>660</v>
      </c>
      <c r="E236" t="str">
        <f>Mitigation_breakdown</f>
        <v>by sector</v>
      </c>
    </row>
    <row r="237" spans="1:19" outlineLevel="2" x14ac:dyDescent="0.3">
      <c r="C237"/>
    </row>
    <row r="238" spans="1:19" outlineLevel="2" x14ac:dyDescent="0.3">
      <c r="C238"/>
    </row>
    <row r="239" spans="1:19" outlineLevel="2" x14ac:dyDescent="0.3">
      <c r="C239"/>
      <c r="D239" s="127" t="s">
        <v>11</v>
      </c>
      <c r="E239" s="127" t="s">
        <v>12</v>
      </c>
      <c r="F239" s="127" t="s">
        <v>13</v>
      </c>
      <c r="G239" s="172" t="s">
        <v>14</v>
      </c>
      <c r="H239" s="172" t="s">
        <v>664</v>
      </c>
      <c r="I239" s="172">
        <f>ST_milestone</f>
        <v>2025</v>
      </c>
      <c r="J239" s="172">
        <f>MT_milestone</f>
        <v>2035</v>
      </c>
      <c r="K239" s="172">
        <f>LT_milestone</f>
        <v>2050</v>
      </c>
    </row>
    <row r="240" spans="1:19" outlineLevel="2" x14ac:dyDescent="0.3">
      <c r="C240"/>
      <c r="D240" t="str">
        <f t="shared" ref="D240:E246" si="2">D178</f>
        <v>Breakdown of total GHG emissions by sector:</v>
      </c>
      <c r="G240" s="157"/>
      <c r="H240" s="157"/>
      <c r="I240" s="157"/>
      <c r="J240" s="157"/>
      <c r="K240" s="157"/>
    </row>
    <row r="241" spans="3:11" outlineLevel="2" x14ac:dyDescent="0.3">
      <c r="C241"/>
      <c r="D241" t="str">
        <f t="shared" si="2"/>
        <v xml:space="preserve">   energy production</v>
      </c>
      <c r="E241" t="str">
        <f>E179</f>
        <v>MtCO2eq/year</v>
      </c>
      <c r="G241" s="157">
        <f>G179</f>
        <v>70</v>
      </c>
      <c r="H241" s="157">
        <f t="shared" ref="H241:K241" si="3">H179</f>
        <v>50</v>
      </c>
      <c r="I241" s="157">
        <f t="shared" si="3"/>
        <v>40</v>
      </c>
      <c r="J241" s="157">
        <f t="shared" si="3"/>
        <v>5</v>
      </c>
      <c r="K241" s="157">
        <f t="shared" si="3"/>
        <v>0</v>
      </c>
    </row>
    <row r="242" spans="3:11" outlineLevel="2" x14ac:dyDescent="0.3">
      <c r="C242"/>
      <c r="D242" t="str">
        <f t="shared" si="2"/>
        <v xml:space="preserve">   buildings</v>
      </c>
      <c r="E242" t="str">
        <f t="shared" si="2"/>
        <v>MtCO2eq/year</v>
      </c>
      <c r="G242" s="157">
        <f t="shared" ref="G242:K242" si="4">G180</f>
        <v>50</v>
      </c>
      <c r="H242" s="157">
        <f t="shared" si="4"/>
        <v>40</v>
      </c>
      <c r="I242" s="157">
        <f t="shared" si="4"/>
        <v>30</v>
      </c>
      <c r="J242" s="157">
        <f t="shared" si="4"/>
        <v>20</v>
      </c>
      <c r="K242" s="157">
        <f t="shared" si="4"/>
        <v>0</v>
      </c>
    </row>
    <row r="243" spans="3:11" outlineLevel="2" x14ac:dyDescent="0.3">
      <c r="C243"/>
      <c r="D243" t="str">
        <f t="shared" si="2"/>
        <v xml:space="preserve">   transport</v>
      </c>
      <c r="E243" t="str">
        <f t="shared" si="2"/>
        <v>MtCO2eq/year</v>
      </c>
      <c r="G243" s="157">
        <f t="shared" ref="G243:K243" si="5">G181</f>
        <v>40</v>
      </c>
      <c r="H243" s="157">
        <f t="shared" si="5"/>
        <v>40</v>
      </c>
      <c r="I243" s="157">
        <f t="shared" si="5"/>
        <v>30</v>
      </c>
      <c r="J243" s="157">
        <f t="shared" si="5"/>
        <v>15</v>
      </c>
      <c r="K243" s="157">
        <f t="shared" si="5"/>
        <v>0</v>
      </c>
    </row>
    <row r="244" spans="3:11" outlineLevel="2" x14ac:dyDescent="0.3">
      <c r="C244"/>
      <c r="D244" t="str">
        <f t="shared" si="2"/>
        <v xml:space="preserve">   industry</v>
      </c>
      <c r="E244" t="str">
        <f t="shared" si="2"/>
        <v>MtCO2eq/year</v>
      </c>
      <c r="G244" s="157">
        <f t="shared" ref="G244:K244" si="6">G182</f>
        <v>50</v>
      </c>
      <c r="H244" s="157">
        <f t="shared" si="6"/>
        <v>50</v>
      </c>
      <c r="I244" s="157">
        <f t="shared" si="6"/>
        <v>40</v>
      </c>
      <c r="J244" s="157">
        <f t="shared" si="6"/>
        <v>10</v>
      </c>
      <c r="K244" s="157">
        <f t="shared" si="6"/>
        <v>0</v>
      </c>
    </row>
    <row r="245" spans="3:11" outlineLevel="2" x14ac:dyDescent="0.3">
      <c r="C245"/>
      <c r="D245" t="str">
        <f t="shared" si="2"/>
        <v xml:space="preserve">   AFOLU</v>
      </c>
      <c r="E245" t="str">
        <f t="shared" si="2"/>
        <v>MtCO2eq/year</v>
      </c>
      <c r="G245" s="157">
        <f t="shared" ref="G245:K245" si="7">G183</f>
        <v>40</v>
      </c>
      <c r="H245" s="157">
        <f t="shared" si="7"/>
        <v>40</v>
      </c>
      <c r="I245" s="157">
        <f t="shared" si="7"/>
        <v>30</v>
      </c>
      <c r="J245" s="157">
        <f t="shared" si="7"/>
        <v>20</v>
      </c>
      <c r="K245" s="157">
        <f t="shared" si="7"/>
        <v>0</v>
      </c>
    </row>
    <row r="246" spans="3:11" outlineLevel="2" x14ac:dyDescent="0.3">
      <c r="C246"/>
      <c r="D246" t="str">
        <f t="shared" si="2"/>
        <v xml:space="preserve">   [other]</v>
      </c>
      <c r="E246" t="str">
        <f t="shared" si="2"/>
        <v>MtCO2eq/year</v>
      </c>
      <c r="G246" s="157">
        <f t="shared" ref="G246:K246" si="8">G184</f>
        <v>30</v>
      </c>
      <c r="H246" s="157">
        <f t="shared" si="8"/>
        <v>20</v>
      </c>
      <c r="I246" s="157">
        <f t="shared" si="8"/>
        <v>20</v>
      </c>
      <c r="J246" s="157">
        <f t="shared" si="8"/>
        <v>15</v>
      </c>
      <c r="K246" s="157">
        <f t="shared" si="8"/>
        <v>0</v>
      </c>
    </row>
  </sheetData>
  <mergeCells count="62">
    <mergeCell ref="Q198:Q202"/>
    <mergeCell ref="Q204:Q208"/>
    <mergeCell ref="Q210:Q214"/>
    <mergeCell ref="Q216:Q220"/>
    <mergeCell ref="Q222:Q226"/>
    <mergeCell ref="Q157:Q161"/>
    <mergeCell ref="Q172:Q176"/>
    <mergeCell ref="Q179:Q184"/>
    <mergeCell ref="Q187:Q190"/>
    <mergeCell ref="Q192:Q196"/>
    <mergeCell ref="Q116:Q120"/>
    <mergeCell ref="Q122:Q126"/>
    <mergeCell ref="Q139:Q143"/>
    <mergeCell ref="Q145:Q149"/>
    <mergeCell ref="Q151:Q155"/>
    <mergeCell ref="P222:P226"/>
    <mergeCell ref="G23:K27"/>
    <mergeCell ref="G17:K21"/>
    <mergeCell ref="G29:K33"/>
    <mergeCell ref="G11:K15"/>
    <mergeCell ref="G192:K196"/>
    <mergeCell ref="G139:K143"/>
    <mergeCell ref="G116:K120"/>
    <mergeCell ref="G122:K126"/>
    <mergeCell ref="O210:O214"/>
    <mergeCell ref="P210:P214"/>
    <mergeCell ref="G145:K149"/>
    <mergeCell ref="G216:K220"/>
    <mergeCell ref="G157:K161"/>
    <mergeCell ref="P216:P220"/>
    <mergeCell ref="P116:P120"/>
    <mergeCell ref="B6:J7"/>
    <mergeCell ref="G222:K226"/>
    <mergeCell ref="O222:O226"/>
    <mergeCell ref="P157:P161"/>
    <mergeCell ref="P179:P184"/>
    <mergeCell ref="P187:P190"/>
    <mergeCell ref="G151:K155"/>
    <mergeCell ref="G210:K214"/>
    <mergeCell ref="G198:K202"/>
    <mergeCell ref="G204:K208"/>
    <mergeCell ref="O198:O202"/>
    <mergeCell ref="O204:O208"/>
    <mergeCell ref="O216:O220"/>
    <mergeCell ref="P192:P196"/>
    <mergeCell ref="P198:P202"/>
    <mergeCell ref="P204:P208"/>
    <mergeCell ref="O116:O120"/>
    <mergeCell ref="O122:O126"/>
    <mergeCell ref="P122:P126"/>
    <mergeCell ref="O192:O196"/>
    <mergeCell ref="O179:O184"/>
    <mergeCell ref="O187:O190"/>
    <mergeCell ref="P139:P143"/>
    <mergeCell ref="O139:O143"/>
    <mergeCell ref="O157:O161"/>
    <mergeCell ref="P172:P176"/>
    <mergeCell ref="O172:O176"/>
    <mergeCell ref="P145:P149"/>
    <mergeCell ref="P151:P155"/>
    <mergeCell ref="O145:O149"/>
    <mergeCell ref="O151:O155"/>
  </mergeCells>
  <dataValidations count="3">
    <dataValidation type="list" allowBlank="1" showInputMessage="1" showErrorMessage="1" sqref="E75" xr:uid="{C5C0F6BD-C7BF-486C-B948-2BC079DD624C}">
      <formula1>$G$77:$J$77</formula1>
    </dataValidation>
    <dataValidation type="list" allowBlank="1" showInputMessage="1" showErrorMessage="1" sqref="E87" xr:uid="{EB862C90-B3FE-45F4-A45D-FA5DC871F0FD}">
      <formula1>$G$89:$H$89</formula1>
    </dataValidation>
    <dataValidation type="list" allowBlank="1" showInputMessage="1" showErrorMessage="1" sqref="E98" xr:uid="{1979C3F6-6383-4D55-B31B-737CEF928F7F}">
      <formula1>$G$100:$G$100</formula1>
    </dataValidation>
  </dataValidations>
  <hyperlinks>
    <hyperlink ref="Q172" r:id="rId1" display="https://www.climatewatchdata.org/ghg-emissions" xr:uid="{C9D380C2-BC6D-413F-A7AC-20726F48438A}"/>
    <hyperlink ref="Q179" r:id="rId2" display="https://www.climatewatchdata.org/ghg-emissions" xr:uid="{2FD28E3A-3810-401A-AA94-F94321A4250F}"/>
  </hyperlink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A490B-12FE-49A3-93DA-02C044F0DFA1}">
  <sheetPr codeName="Feuil4">
    <tabColor theme="9"/>
  </sheetPr>
  <dimension ref="A1:S279"/>
  <sheetViews>
    <sheetView showGridLines="0" topLeftCell="A95" zoomScale="60" zoomScaleNormal="60" workbookViewId="0">
      <selection activeCell="P76" sqref="P76"/>
    </sheetView>
  </sheetViews>
  <sheetFormatPr baseColWidth="10" defaultColWidth="11.44140625" defaultRowHeight="14.4" outlineLevelRow="1" x14ac:dyDescent="0.3"/>
  <cols>
    <col min="1" max="1" width="4.6640625" customWidth="1"/>
    <col min="2" max="2" width="3.88671875" customWidth="1"/>
    <col min="3" max="3" width="4.109375" customWidth="1"/>
    <col min="4" max="4" width="66.5546875" customWidth="1"/>
    <col min="5" max="6" width="15.44140625" customWidth="1"/>
    <col min="7" max="7" width="32.33203125" customWidth="1"/>
    <col min="8" max="12" width="20.6640625" bestFit="1" customWidth="1"/>
    <col min="13" max="13" width="3.44140625" customWidth="1"/>
    <col min="14" max="15" width="18.44140625" bestFit="1" customWidth="1"/>
    <col min="16" max="17" width="81.5546875" customWidth="1"/>
    <col min="18" max="18" width="68" customWidth="1"/>
  </cols>
  <sheetData>
    <row r="1" spans="1:18" x14ac:dyDescent="0.3">
      <c r="A1" s="237"/>
      <c r="B1" s="33" t="s">
        <v>946</v>
      </c>
    </row>
    <row r="2" spans="1:18" x14ac:dyDescent="0.3">
      <c r="A2" s="64"/>
      <c r="B2" s="64"/>
      <c r="C2" s="64"/>
      <c r="D2" s="64"/>
      <c r="E2" s="64"/>
      <c r="F2" s="64"/>
      <c r="G2" s="64"/>
      <c r="H2" s="64"/>
      <c r="I2" s="64"/>
      <c r="J2" s="64"/>
      <c r="K2" s="64"/>
      <c r="L2" s="64"/>
      <c r="M2" s="64"/>
      <c r="N2" s="64"/>
      <c r="O2" s="64"/>
      <c r="P2" s="64"/>
      <c r="Q2" s="64"/>
    </row>
    <row r="3" spans="1:18" ht="25.5" customHeight="1" thickBot="1" x14ac:dyDescent="0.65">
      <c r="B3" s="121" t="s">
        <v>686</v>
      </c>
      <c r="C3" s="122" t="s">
        <v>137</v>
      </c>
      <c r="D3" s="111"/>
      <c r="E3" s="111"/>
      <c r="F3" s="111"/>
      <c r="G3" s="111"/>
      <c r="H3" s="111"/>
      <c r="I3" s="111"/>
      <c r="J3" s="111"/>
      <c r="K3" s="111"/>
      <c r="L3" s="111"/>
      <c r="M3" s="111"/>
      <c r="N3" s="111"/>
      <c r="O3" s="111"/>
      <c r="P3" s="111"/>
      <c r="Q3" s="111"/>
      <c r="R3" s="111"/>
    </row>
    <row r="4" spans="1:18" x14ac:dyDescent="0.3">
      <c r="A4" s="64"/>
      <c r="B4" s="64"/>
      <c r="C4" s="64"/>
      <c r="D4" s="64"/>
      <c r="E4" s="64"/>
      <c r="F4" s="64"/>
      <c r="G4" s="64"/>
      <c r="H4" s="64"/>
      <c r="I4" s="64"/>
      <c r="J4" s="64"/>
      <c r="K4" s="64"/>
      <c r="L4" s="64"/>
      <c r="M4" s="64"/>
      <c r="N4" s="64"/>
      <c r="O4" s="64"/>
      <c r="P4" s="64"/>
      <c r="Q4" s="64"/>
    </row>
    <row r="5" spans="1:18" x14ac:dyDescent="0.3">
      <c r="A5" s="64"/>
      <c r="B5" s="64"/>
      <c r="C5" s="64"/>
      <c r="D5" s="64"/>
      <c r="E5" s="64"/>
      <c r="F5" s="64"/>
      <c r="G5" s="64"/>
      <c r="H5" s="64"/>
      <c r="I5" s="64"/>
      <c r="J5" s="64"/>
      <c r="K5" s="64"/>
      <c r="L5" s="64"/>
      <c r="M5" s="64"/>
      <c r="N5" s="64"/>
      <c r="O5" s="64"/>
      <c r="P5" s="64"/>
      <c r="Q5" s="64"/>
    </row>
    <row r="6" spans="1:18" ht="15" customHeight="1" x14ac:dyDescent="0.3">
      <c r="A6" s="64"/>
      <c r="B6" s="306" t="s">
        <v>949</v>
      </c>
      <c r="C6" s="307"/>
      <c r="D6" s="307"/>
      <c r="E6" s="307"/>
      <c r="F6" s="307"/>
      <c r="G6" s="307"/>
      <c r="H6" s="307"/>
      <c r="I6" s="307"/>
      <c r="J6" s="308"/>
      <c r="K6" s="144"/>
      <c r="L6" s="144"/>
      <c r="M6" s="144"/>
      <c r="N6" s="144"/>
      <c r="O6" s="144"/>
      <c r="P6" s="144"/>
      <c r="Q6" s="144"/>
    </row>
    <row r="7" spans="1:18" x14ac:dyDescent="0.3">
      <c r="A7" s="64"/>
      <c r="B7" s="309"/>
      <c r="C7" s="310"/>
      <c r="D7" s="310"/>
      <c r="E7" s="310"/>
      <c r="F7" s="310"/>
      <c r="G7" s="310"/>
      <c r="H7" s="310"/>
      <c r="I7" s="310"/>
      <c r="J7" s="311"/>
      <c r="K7" s="144"/>
      <c r="L7" s="144"/>
      <c r="M7" s="144"/>
      <c r="N7" s="144"/>
      <c r="O7" s="144"/>
      <c r="P7" s="144"/>
      <c r="Q7" s="144"/>
    </row>
    <row r="8" spans="1:18" x14ac:dyDescent="0.3">
      <c r="A8" s="64"/>
      <c r="B8" s="312"/>
      <c r="C8" s="313"/>
      <c r="D8" s="313"/>
      <c r="E8" s="313"/>
      <c r="F8" s="313"/>
      <c r="G8" s="313"/>
      <c r="H8" s="313"/>
      <c r="I8" s="313"/>
      <c r="J8" s="314"/>
      <c r="K8" s="144"/>
      <c r="L8" s="144"/>
      <c r="M8" s="144"/>
      <c r="N8" s="144"/>
      <c r="O8" s="144"/>
      <c r="P8" s="144"/>
    </row>
    <row r="9" spans="1:18" x14ac:dyDescent="0.3">
      <c r="A9" s="64"/>
      <c r="B9" s="144"/>
      <c r="C9" s="144"/>
      <c r="D9" s="144"/>
      <c r="E9" s="144"/>
      <c r="F9" s="144"/>
      <c r="G9" s="144"/>
      <c r="H9" s="144"/>
      <c r="I9" s="144"/>
      <c r="J9" s="144"/>
      <c r="K9" s="144"/>
      <c r="L9" s="144"/>
      <c r="M9" s="144"/>
      <c r="N9" s="144"/>
      <c r="O9" s="144"/>
      <c r="P9" s="144"/>
    </row>
    <row r="10" spans="1:18" x14ac:dyDescent="0.3">
      <c r="A10" s="64"/>
      <c r="B10" s="88"/>
      <c r="C10" s="88"/>
      <c r="D10" s="88"/>
      <c r="E10" s="88"/>
      <c r="F10" s="88"/>
      <c r="G10" s="88"/>
      <c r="H10" s="88"/>
      <c r="I10" s="88"/>
      <c r="J10" s="88"/>
      <c r="K10" s="88"/>
      <c r="L10" s="88"/>
      <c r="M10" s="64"/>
      <c r="N10" s="64"/>
      <c r="O10" s="88"/>
      <c r="P10" s="88"/>
      <c r="Q10" s="88"/>
    </row>
    <row r="11" spans="1:18" x14ac:dyDescent="0.3">
      <c r="A11" s="64"/>
      <c r="B11" s="87" t="s">
        <v>940</v>
      </c>
      <c r="C11" s="87"/>
      <c r="D11" s="64"/>
      <c r="E11" s="64"/>
      <c r="F11" s="64"/>
      <c r="G11" s="64"/>
      <c r="H11" s="64"/>
      <c r="I11" s="64"/>
      <c r="J11" s="64"/>
      <c r="K11" s="64"/>
      <c r="L11" s="64"/>
      <c r="M11" s="64"/>
      <c r="N11" s="64"/>
      <c r="O11" s="64"/>
      <c r="P11" s="64"/>
      <c r="Q11" s="64"/>
    </row>
    <row r="12" spans="1:18" x14ac:dyDescent="0.3">
      <c r="A12" s="64"/>
      <c r="B12" s="87"/>
      <c r="C12" s="87"/>
      <c r="D12" s="64"/>
      <c r="E12" s="64"/>
      <c r="F12" s="64"/>
      <c r="G12" s="64"/>
      <c r="H12" s="64"/>
      <c r="I12" s="64"/>
      <c r="J12" s="64"/>
      <c r="K12" s="64"/>
      <c r="L12" s="64"/>
      <c r="M12" s="64"/>
      <c r="N12" s="64"/>
      <c r="O12" s="64"/>
      <c r="P12" s="64"/>
      <c r="Q12" s="64"/>
    </row>
    <row r="13" spans="1:18" x14ac:dyDescent="0.3">
      <c r="A13" s="64"/>
      <c r="D13" s="145" t="s">
        <v>644</v>
      </c>
      <c r="E13" s="33"/>
      <c r="F13" s="33"/>
      <c r="G13" s="33"/>
      <c r="H13" s="33"/>
      <c r="I13" s="33"/>
      <c r="J13" s="33"/>
      <c r="K13" s="64"/>
      <c r="L13" s="64"/>
      <c r="M13" s="64"/>
      <c r="N13" s="64"/>
      <c r="O13" s="64"/>
      <c r="P13" s="64"/>
      <c r="Q13" s="64"/>
    </row>
    <row r="14" spans="1:18" x14ac:dyDescent="0.3">
      <c r="A14" s="64"/>
      <c r="D14" s="146"/>
      <c r="E14" s="33"/>
      <c r="F14" s="33"/>
      <c r="G14" s="33"/>
      <c r="H14" s="33"/>
      <c r="I14" s="33"/>
      <c r="J14" s="33"/>
      <c r="K14" s="64"/>
      <c r="L14" s="64"/>
      <c r="M14" s="64"/>
      <c r="N14" s="64"/>
      <c r="O14" s="64"/>
      <c r="P14" s="64"/>
      <c r="Q14" s="64"/>
    </row>
    <row r="15" spans="1:18" x14ac:dyDescent="0.3">
      <c r="A15" s="64"/>
      <c r="E15" s="33"/>
      <c r="F15" s="33"/>
      <c r="G15" s="33"/>
      <c r="H15" s="33"/>
      <c r="I15" s="33"/>
      <c r="J15" s="33"/>
      <c r="K15" s="64"/>
      <c r="L15" s="64"/>
      <c r="M15" s="64"/>
      <c r="N15" s="64"/>
      <c r="O15" s="64"/>
      <c r="P15" s="64"/>
      <c r="Q15" s="64"/>
    </row>
    <row r="16" spans="1:18" x14ac:dyDescent="0.3">
      <c r="A16" s="64"/>
      <c r="E16" s="33"/>
      <c r="F16" s="33"/>
      <c r="G16" s="33"/>
      <c r="H16" s="33"/>
      <c r="I16" s="33"/>
      <c r="J16" s="33"/>
      <c r="K16" s="64"/>
      <c r="L16" s="64"/>
      <c r="M16" s="64"/>
      <c r="N16" s="64"/>
      <c r="O16" s="64"/>
      <c r="P16" s="64"/>
      <c r="Q16" s="64"/>
    </row>
    <row r="17" spans="1:17" x14ac:dyDescent="0.3">
      <c r="A17" s="64"/>
      <c r="E17" s="33"/>
      <c r="F17" s="33"/>
      <c r="G17" s="33"/>
      <c r="H17" s="33"/>
      <c r="I17" s="33"/>
      <c r="J17" s="33"/>
      <c r="K17" s="64"/>
      <c r="L17" s="64"/>
      <c r="M17" s="64"/>
      <c r="N17" s="64"/>
      <c r="O17" s="64"/>
      <c r="P17" s="64"/>
      <c r="Q17" s="64"/>
    </row>
    <row r="18" spans="1:17" x14ac:dyDescent="0.3">
      <c r="A18" s="64"/>
      <c r="E18" s="33"/>
      <c r="F18" s="33"/>
      <c r="G18" s="33"/>
      <c r="H18" s="33"/>
      <c r="I18" s="33"/>
      <c r="J18" s="33"/>
      <c r="K18" s="64"/>
      <c r="L18" s="64"/>
      <c r="M18" s="64"/>
      <c r="N18" s="64"/>
      <c r="O18" s="64"/>
      <c r="P18" s="64"/>
      <c r="Q18" s="64"/>
    </row>
    <row r="19" spans="1:17" x14ac:dyDescent="0.3">
      <c r="A19" s="64"/>
      <c r="E19" s="33"/>
      <c r="F19" s="33"/>
      <c r="G19" s="33"/>
      <c r="H19" s="33"/>
      <c r="I19" s="33"/>
      <c r="J19" s="33"/>
      <c r="K19" s="64"/>
      <c r="L19" s="64"/>
      <c r="M19" s="64"/>
      <c r="N19" s="64"/>
      <c r="O19" s="64"/>
      <c r="P19" s="64"/>
      <c r="Q19" s="64"/>
    </row>
    <row r="20" spans="1:17" x14ac:dyDescent="0.3">
      <c r="A20" s="64"/>
      <c r="E20" s="33"/>
      <c r="F20" s="33"/>
      <c r="G20" s="33"/>
      <c r="H20" s="33"/>
      <c r="I20" s="33"/>
      <c r="J20" s="33"/>
      <c r="K20" s="64"/>
      <c r="L20" s="64"/>
      <c r="M20" s="64"/>
      <c r="N20" s="64"/>
      <c r="O20" s="64"/>
      <c r="P20" s="64"/>
      <c r="Q20" s="64"/>
    </row>
    <row r="21" spans="1:17" x14ac:dyDescent="0.3">
      <c r="A21" s="64"/>
      <c r="E21" s="33"/>
      <c r="F21" s="33"/>
      <c r="G21" s="33"/>
      <c r="H21" s="33"/>
      <c r="I21" s="33"/>
      <c r="J21" s="33"/>
      <c r="K21" s="64"/>
      <c r="L21" s="64"/>
      <c r="M21" s="64"/>
      <c r="N21" s="64"/>
      <c r="O21" s="64"/>
      <c r="P21" s="64"/>
      <c r="Q21" s="64"/>
    </row>
    <row r="22" spans="1:17" x14ac:dyDescent="0.3">
      <c r="A22" s="64"/>
      <c r="E22" s="33"/>
      <c r="F22" s="33"/>
      <c r="G22" s="33"/>
      <c r="H22" s="33"/>
      <c r="I22" s="33"/>
      <c r="J22" s="33"/>
      <c r="K22" s="64"/>
      <c r="L22" s="64"/>
      <c r="M22" s="64"/>
      <c r="N22" s="64"/>
      <c r="O22" s="64"/>
      <c r="P22" s="64"/>
      <c r="Q22" s="64"/>
    </row>
    <row r="23" spans="1:17" x14ac:dyDescent="0.3">
      <c r="A23" s="64"/>
      <c r="E23" s="33"/>
      <c r="F23" s="33"/>
      <c r="G23" s="33"/>
      <c r="H23" s="33"/>
      <c r="I23" s="33"/>
      <c r="J23" s="33"/>
      <c r="K23" s="64"/>
      <c r="L23" s="64"/>
      <c r="M23" s="64"/>
      <c r="N23" s="64"/>
      <c r="O23" s="64"/>
      <c r="P23" s="64"/>
      <c r="Q23" s="64"/>
    </row>
    <row r="24" spans="1:17" x14ac:dyDescent="0.3">
      <c r="A24" s="64"/>
      <c r="E24" s="33"/>
      <c r="F24" s="33"/>
      <c r="G24" s="33"/>
      <c r="H24" s="33"/>
      <c r="I24" s="33"/>
      <c r="J24" s="33"/>
      <c r="K24" s="64"/>
      <c r="L24" s="64"/>
      <c r="M24" s="64"/>
      <c r="N24" s="64"/>
      <c r="O24" s="64"/>
      <c r="P24" s="64"/>
      <c r="Q24" s="64"/>
    </row>
    <row r="25" spans="1:17" x14ac:dyDescent="0.3">
      <c r="A25" s="64"/>
      <c r="E25" s="33"/>
      <c r="F25" s="33"/>
      <c r="G25" s="33"/>
      <c r="H25" s="33"/>
      <c r="I25" s="33"/>
      <c r="J25" s="33"/>
      <c r="K25" s="64"/>
      <c r="L25" s="64"/>
      <c r="M25" s="64"/>
      <c r="N25" s="64"/>
      <c r="O25" s="64"/>
      <c r="P25" s="64"/>
      <c r="Q25" s="64"/>
    </row>
    <row r="26" spans="1:17" x14ac:dyDescent="0.3">
      <c r="A26" s="64"/>
      <c r="E26" s="33"/>
      <c r="F26" s="33"/>
      <c r="G26" s="33"/>
      <c r="H26" s="33"/>
      <c r="I26" s="33"/>
      <c r="J26" s="33"/>
      <c r="K26" s="64"/>
      <c r="L26" s="64"/>
      <c r="M26" s="64"/>
      <c r="N26" s="64"/>
      <c r="O26" s="64"/>
      <c r="P26" s="64"/>
      <c r="Q26" s="64"/>
    </row>
    <row r="27" spans="1:17" x14ac:dyDescent="0.3">
      <c r="A27" s="64"/>
      <c r="E27" s="33"/>
      <c r="F27" s="33"/>
      <c r="G27" s="33"/>
      <c r="H27" s="33"/>
      <c r="I27" s="33"/>
      <c r="J27" s="33"/>
      <c r="K27" s="64"/>
      <c r="L27" s="64"/>
      <c r="M27" s="64"/>
      <c r="N27" s="64"/>
      <c r="O27" s="64"/>
      <c r="P27" s="64"/>
      <c r="Q27" s="64"/>
    </row>
    <row r="28" spans="1:17" x14ac:dyDescent="0.3">
      <c r="A28" s="64"/>
      <c r="E28" s="33"/>
      <c r="F28" s="33"/>
      <c r="G28" s="33"/>
      <c r="H28" s="33"/>
      <c r="I28" s="33"/>
      <c r="J28" s="33"/>
      <c r="K28" s="64"/>
      <c r="L28" s="64"/>
      <c r="M28" s="64"/>
      <c r="N28" s="64"/>
      <c r="O28" s="64"/>
      <c r="P28" s="64"/>
      <c r="Q28" s="64"/>
    </row>
    <row r="29" spans="1:17" x14ac:dyDescent="0.3">
      <c r="A29" s="64"/>
      <c r="D29" s="145" t="s">
        <v>661</v>
      </c>
      <c r="E29" s="100"/>
      <c r="F29" s="100"/>
      <c r="G29" s="64"/>
      <c r="H29" s="64"/>
      <c r="I29" s="64"/>
      <c r="J29" s="64"/>
      <c r="K29" s="64"/>
      <c r="L29" s="64"/>
      <c r="M29" s="64"/>
      <c r="N29" s="64"/>
      <c r="O29" s="64"/>
      <c r="P29" s="64"/>
      <c r="Q29" s="64"/>
    </row>
    <row r="30" spans="1:17" x14ac:dyDescent="0.3">
      <c r="A30" s="64"/>
      <c r="E30" s="100"/>
      <c r="F30" s="100"/>
      <c r="G30" s="64"/>
      <c r="H30" s="64"/>
      <c r="I30" s="64"/>
      <c r="J30" s="64"/>
      <c r="K30" s="64"/>
      <c r="L30" s="64"/>
      <c r="M30" s="64"/>
      <c r="N30" s="64"/>
      <c r="O30" s="64"/>
      <c r="P30" s="64"/>
      <c r="Q30" s="64"/>
    </row>
    <row r="31" spans="1:17" x14ac:dyDescent="0.3">
      <c r="A31" s="64"/>
      <c r="E31" s="100"/>
      <c r="F31" s="100"/>
      <c r="G31" s="64"/>
      <c r="H31" s="64"/>
      <c r="I31" s="64"/>
      <c r="J31" s="64"/>
      <c r="K31" s="64"/>
      <c r="L31" s="64"/>
      <c r="M31" s="64"/>
      <c r="N31" s="64"/>
      <c r="O31" s="64"/>
      <c r="P31" s="64"/>
      <c r="Q31" s="64"/>
    </row>
    <row r="32" spans="1:17" x14ac:dyDescent="0.3">
      <c r="A32" s="64"/>
      <c r="E32" s="100"/>
      <c r="F32" s="100"/>
      <c r="G32" s="64"/>
      <c r="H32" s="64"/>
      <c r="I32" s="64"/>
      <c r="J32" s="64"/>
      <c r="K32" s="64"/>
      <c r="L32" s="64"/>
      <c r="M32" s="64"/>
      <c r="N32" s="64"/>
      <c r="O32" s="64"/>
      <c r="P32" s="64"/>
      <c r="Q32" s="64"/>
    </row>
    <row r="33" spans="1:17" x14ac:dyDescent="0.3">
      <c r="A33" s="64"/>
      <c r="E33" s="100"/>
      <c r="F33" s="100"/>
      <c r="G33" s="64"/>
      <c r="H33" s="64"/>
      <c r="I33" s="64"/>
      <c r="J33" s="64"/>
      <c r="K33" s="64"/>
      <c r="L33" s="64"/>
      <c r="M33" s="64"/>
      <c r="N33" s="64"/>
      <c r="O33" s="64"/>
      <c r="P33" s="64"/>
      <c r="Q33" s="64"/>
    </row>
    <row r="34" spans="1:17" x14ac:dyDescent="0.3">
      <c r="A34" s="64"/>
      <c r="E34" s="100"/>
      <c r="F34" s="100"/>
      <c r="G34" s="64"/>
      <c r="H34" s="64"/>
      <c r="I34" s="64"/>
      <c r="J34" s="64"/>
      <c r="K34" s="64"/>
      <c r="L34" s="64"/>
      <c r="M34" s="64"/>
      <c r="N34" s="64"/>
      <c r="O34" s="64"/>
      <c r="P34" s="64"/>
      <c r="Q34" s="64"/>
    </row>
    <row r="35" spans="1:17" x14ac:dyDescent="0.3">
      <c r="A35" s="64"/>
      <c r="E35" s="100"/>
      <c r="F35" s="100"/>
      <c r="G35" s="64"/>
      <c r="H35" s="64"/>
      <c r="I35" s="64"/>
      <c r="J35" s="64"/>
      <c r="K35" s="64"/>
      <c r="L35" s="64"/>
      <c r="M35" s="64"/>
      <c r="N35" s="64"/>
      <c r="O35" s="64"/>
      <c r="P35" s="64"/>
      <c r="Q35" s="64"/>
    </row>
    <row r="36" spans="1:17" x14ac:dyDescent="0.3">
      <c r="A36" s="64"/>
      <c r="E36" s="100"/>
      <c r="F36" s="100"/>
      <c r="G36" s="64"/>
      <c r="H36" s="64"/>
      <c r="I36" s="64"/>
      <c r="J36" s="64"/>
      <c r="K36" s="64"/>
      <c r="L36" s="64"/>
      <c r="M36" s="64"/>
      <c r="N36" s="64"/>
      <c r="O36" s="64"/>
      <c r="P36" s="64"/>
      <c r="Q36" s="64"/>
    </row>
    <row r="37" spans="1:17" x14ac:dyDescent="0.3">
      <c r="A37" s="64"/>
      <c r="E37" s="100"/>
      <c r="F37" s="100"/>
      <c r="G37" s="64"/>
      <c r="H37" s="64"/>
      <c r="I37" s="64"/>
      <c r="J37" s="64"/>
      <c r="K37" s="64"/>
      <c r="L37" s="64"/>
      <c r="M37" s="64"/>
      <c r="N37" s="64"/>
      <c r="O37" s="64"/>
      <c r="P37" s="64"/>
      <c r="Q37" s="64"/>
    </row>
    <row r="38" spans="1:17" x14ac:dyDescent="0.3">
      <c r="A38" s="64"/>
      <c r="E38" s="100"/>
      <c r="F38" s="100"/>
      <c r="G38" s="64"/>
      <c r="H38" s="64"/>
      <c r="I38" s="64"/>
      <c r="J38" s="64"/>
      <c r="K38" s="64"/>
      <c r="L38" s="64"/>
      <c r="M38" s="64"/>
      <c r="N38" s="64"/>
      <c r="O38" s="64"/>
      <c r="P38" s="64"/>
      <c r="Q38" s="64"/>
    </row>
    <row r="39" spans="1:17" x14ac:dyDescent="0.3">
      <c r="A39" s="64"/>
      <c r="E39" s="100"/>
      <c r="F39" s="100"/>
      <c r="G39" s="64"/>
      <c r="H39" s="64"/>
      <c r="I39" s="64"/>
      <c r="J39" s="64"/>
      <c r="K39" s="64"/>
      <c r="L39" s="64"/>
      <c r="M39" s="64"/>
      <c r="N39" s="64"/>
      <c r="O39" s="64"/>
      <c r="P39" s="64"/>
      <c r="Q39" s="64"/>
    </row>
    <row r="40" spans="1:17" x14ac:dyDescent="0.3">
      <c r="A40" s="64"/>
      <c r="E40" s="100"/>
      <c r="F40" s="100"/>
      <c r="G40" s="64"/>
      <c r="H40" s="64"/>
      <c r="I40" s="64"/>
      <c r="J40" s="64"/>
      <c r="K40" s="64"/>
      <c r="L40" s="64"/>
      <c r="M40" s="64"/>
      <c r="N40" s="64"/>
      <c r="O40" s="64"/>
      <c r="P40" s="64"/>
      <c r="Q40" s="64"/>
    </row>
    <row r="41" spans="1:17" x14ac:dyDescent="0.3">
      <c r="A41" s="64"/>
      <c r="E41" s="100"/>
      <c r="F41" s="100"/>
      <c r="G41" s="64"/>
      <c r="H41" s="64"/>
      <c r="I41" s="64"/>
      <c r="J41" s="64"/>
      <c r="K41" s="64"/>
      <c r="L41" s="64"/>
      <c r="M41" s="64"/>
      <c r="N41" s="64"/>
      <c r="O41" s="64"/>
      <c r="P41" s="64"/>
      <c r="Q41" s="64"/>
    </row>
    <row r="42" spans="1:17" x14ac:dyDescent="0.3">
      <c r="A42" s="64"/>
      <c r="E42" s="100"/>
      <c r="F42" s="100"/>
      <c r="G42" s="64"/>
      <c r="H42" s="64"/>
      <c r="I42" s="64"/>
      <c r="J42" s="64"/>
      <c r="K42" s="64"/>
      <c r="L42" s="64"/>
      <c r="M42" s="64"/>
      <c r="N42" s="64"/>
      <c r="O42" s="64"/>
      <c r="P42" s="64"/>
      <c r="Q42" s="64"/>
    </row>
    <row r="43" spans="1:17" x14ac:dyDescent="0.3">
      <c r="A43" s="64"/>
      <c r="D43" s="37"/>
      <c r="E43" s="100"/>
      <c r="F43" s="100"/>
      <c r="G43" s="64"/>
      <c r="H43" s="64"/>
      <c r="I43" s="64"/>
      <c r="J43" s="64"/>
      <c r="K43" s="64"/>
      <c r="L43" s="64"/>
      <c r="M43" s="64"/>
      <c r="N43" s="64"/>
      <c r="O43" s="64"/>
      <c r="P43" s="64"/>
      <c r="Q43" s="64"/>
    </row>
    <row r="44" spans="1:17" x14ac:dyDescent="0.3">
      <c r="A44" s="64"/>
      <c r="D44" s="37"/>
      <c r="E44" s="100"/>
      <c r="F44" s="100"/>
      <c r="G44" s="64"/>
      <c r="H44" s="64"/>
      <c r="I44" s="64"/>
      <c r="J44" s="64"/>
      <c r="K44" s="64"/>
      <c r="L44" s="64"/>
      <c r="M44" s="64"/>
      <c r="N44" s="64"/>
      <c r="O44" s="64"/>
      <c r="P44" s="64"/>
      <c r="Q44" s="64"/>
    </row>
    <row r="45" spans="1:17" x14ac:dyDescent="0.3">
      <c r="A45" s="64"/>
      <c r="D45" s="145" t="s">
        <v>144</v>
      </c>
      <c r="E45" s="100"/>
      <c r="F45" s="100"/>
      <c r="G45" s="64"/>
      <c r="H45" s="64"/>
      <c r="I45" s="64"/>
      <c r="J45" s="64"/>
      <c r="K45" s="64"/>
      <c r="L45" s="64"/>
      <c r="M45" s="64"/>
      <c r="N45" s="64"/>
      <c r="O45" s="64"/>
      <c r="P45" s="64"/>
      <c r="Q45" s="64"/>
    </row>
    <row r="46" spans="1:17" x14ac:dyDescent="0.3">
      <c r="A46" s="64"/>
      <c r="D46" s="100"/>
      <c r="E46" s="100"/>
      <c r="F46" s="100"/>
      <c r="G46" s="64"/>
      <c r="H46" s="64"/>
      <c r="I46" s="64"/>
      <c r="J46" s="64"/>
      <c r="K46" s="64"/>
      <c r="L46" s="64"/>
      <c r="M46" s="64"/>
      <c r="N46" s="64"/>
      <c r="O46" s="64"/>
      <c r="P46" s="64"/>
      <c r="Q46" s="64"/>
    </row>
    <row r="47" spans="1:17" x14ac:dyDescent="0.3">
      <c r="A47" s="64"/>
      <c r="D47" s="182"/>
      <c r="E47" s="100"/>
      <c r="F47" s="100"/>
      <c r="G47" s="64"/>
      <c r="H47" s="64"/>
      <c r="I47" s="64"/>
      <c r="J47" s="64"/>
      <c r="K47" s="64"/>
      <c r="L47" s="64"/>
      <c r="M47" s="64"/>
      <c r="N47" s="64"/>
      <c r="O47" s="64"/>
      <c r="P47" s="64"/>
      <c r="Q47" s="64"/>
    </row>
    <row r="48" spans="1:17" x14ac:dyDescent="0.3">
      <c r="A48" s="64"/>
      <c r="D48" s="184"/>
      <c r="E48" s="100"/>
      <c r="F48" s="100"/>
      <c r="G48" s="64"/>
      <c r="H48" s="64"/>
      <c r="I48" s="64"/>
      <c r="J48" s="64"/>
      <c r="K48" s="64"/>
      <c r="L48" s="64"/>
      <c r="M48" s="64"/>
      <c r="N48" s="64"/>
      <c r="O48" s="64"/>
      <c r="P48" s="64"/>
      <c r="Q48" s="64"/>
    </row>
    <row r="49" spans="1:17" x14ac:dyDescent="0.3">
      <c r="A49" s="64"/>
      <c r="D49" s="184"/>
      <c r="E49" s="100"/>
      <c r="F49" s="100"/>
      <c r="G49" s="64"/>
      <c r="H49" s="64"/>
      <c r="I49" s="64"/>
      <c r="J49" s="64"/>
      <c r="K49" s="64"/>
      <c r="L49" s="64"/>
      <c r="M49" s="64"/>
      <c r="N49" s="64"/>
      <c r="O49" s="64"/>
      <c r="P49" s="64"/>
      <c r="Q49" s="64"/>
    </row>
    <row r="50" spans="1:17" x14ac:dyDescent="0.3">
      <c r="A50" s="64"/>
      <c r="D50" s="184"/>
      <c r="E50" s="100"/>
      <c r="F50" s="100"/>
      <c r="G50" s="64"/>
      <c r="H50" s="64"/>
      <c r="I50" s="64"/>
      <c r="J50" s="64"/>
      <c r="K50" s="64"/>
      <c r="L50" s="64"/>
      <c r="M50" s="64"/>
      <c r="N50" s="64"/>
      <c r="O50" s="64"/>
      <c r="P50" s="64"/>
      <c r="Q50" s="64"/>
    </row>
    <row r="51" spans="1:17" x14ac:dyDescent="0.3">
      <c r="A51" s="64"/>
      <c r="D51" s="184"/>
      <c r="E51" s="100"/>
      <c r="F51" s="100"/>
      <c r="G51" s="64"/>
      <c r="H51" s="64"/>
      <c r="I51" s="64"/>
      <c r="J51" s="64"/>
      <c r="K51" s="64"/>
      <c r="L51" s="64"/>
      <c r="M51" s="64"/>
      <c r="N51" s="64"/>
      <c r="O51" s="64"/>
      <c r="P51" s="64"/>
      <c r="Q51" s="64"/>
    </row>
    <row r="52" spans="1:17" x14ac:dyDescent="0.3">
      <c r="A52" s="64"/>
      <c r="D52" s="184"/>
      <c r="E52" s="100"/>
      <c r="F52" s="100"/>
      <c r="G52" s="64"/>
      <c r="H52" s="64"/>
      <c r="I52" s="64"/>
      <c r="J52" s="64"/>
      <c r="K52" s="64"/>
      <c r="L52" s="64"/>
      <c r="M52" s="64"/>
      <c r="N52" s="64"/>
      <c r="O52" s="64"/>
      <c r="P52" s="64"/>
      <c r="Q52" s="64"/>
    </row>
    <row r="53" spans="1:17" x14ac:dyDescent="0.3">
      <c r="A53" s="64"/>
      <c r="D53" s="184"/>
      <c r="E53" s="100"/>
      <c r="F53" s="100"/>
      <c r="G53" s="64"/>
      <c r="H53" s="64"/>
      <c r="I53" s="64"/>
      <c r="J53" s="64"/>
      <c r="K53" s="64"/>
      <c r="L53" s="64"/>
      <c r="M53" s="64"/>
      <c r="N53" s="64"/>
      <c r="O53" s="64"/>
      <c r="P53" s="64"/>
      <c r="Q53" s="64"/>
    </row>
    <row r="54" spans="1:17" x14ac:dyDescent="0.3">
      <c r="A54" s="64"/>
      <c r="D54" s="184"/>
      <c r="E54" s="100"/>
      <c r="F54" s="100"/>
      <c r="G54" s="64"/>
      <c r="H54" s="64"/>
      <c r="I54" s="64"/>
      <c r="J54" s="64"/>
      <c r="K54" s="64"/>
      <c r="L54" s="64"/>
      <c r="M54" s="64"/>
      <c r="N54" s="64"/>
      <c r="O54" s="64"/>
      <c r="P54" s="64"/>
      <c r="Q54" s="64"/>
    </row>
    <row r="55" spans="1:17" x14ac:dyDescent="0.3">
      <c r="A55" s="64"/>
      <c r="D55" s="184"/>
      <c r="E55" s="100"/>
      <c r="F55" s="100"/>
      <c r="G55" s="64"/>
      <c r="H55" s="64"/>
      <c r="I55" s="64"/>
      <c r="J55" s="64"/>
      <c r="K55" s="64"/>
      <c r="L55" s="64"/>
      <c r="M55" s="64"/>
      <c r="N55" s="64"/>
      <c r="O55" s="64"/>
      <c r="P55" s="64"/>
      <c r="Q55" s="64"/>
    </row>
    <row r="56" spans="1:17" x14ac:dyDescent="0.3">
      <c r="A56" s="64"/>
      <c r="D56" s="184"/>
      <c r="E56" s="100"/>
      <c r="F56" s="100"/>
      <c r="G56" s="64"/>
      <c r="H56" s="64"/>
      <c r="I56" s="64"/>
      <c r="J56" s="64"/>
      <c r="K56" s="64"/>
      <c r="L56" s="64"/>
      <c r="M56" s="64"/>
      <c r="N56" s="64"/>
      <c r="O56" s="64"/>
      <c r="P56" s="64"/>
      <c r="Q56" s="64"/>
    </row>
    <row r="57" spans="1:17" x14ac:dyDescent="0.3">
      <c r="A57" s="64"/>
      <c r="D57" s="184"/>
      <c r="E57" s="100"/>
      <c r="F57" s="100"/>
      <c r="G57" s="64"/>
      <c r="H57" s="64"/>
      <c r="I57" s="64"/>
      <c r="J57" s="64"/>
      <c r="K57" s="64"/>
      <c r="L57" s="64"/>
      <c r="M57" s="64"/>
      <c r="N57" s="64"/>
      <c r="O57" s="64"/>
      <c r="P57" s="64"/>
      <c r="Q57" s="64"/>
    </row>
    <row r="58" spans="1:17" x14ac:dyDescent="0.3">
      <c r="A58" s="64"/>
      <c r="D58" s="184"/>
      <c r="E58" s="100"/>
      <c r="F58" s="100"/>
      <c r="G58" s="64"/>
      <c r="H58" s="64"/>
      <c r="I58" s="64"/>
      <c r="J58" s="64"/>
      <c r="K58" s="64"/>
      <c r="L58" s="64"/>
      <c r="M58" s="64"/>
      <c r="N58" s="64"/>
      <c r="O58" s="64"/>
      <c r="P58" s="64"/>
      <c r="Q58" s="64"/>
    </row>
    <row r="59" spans="1:17" x14ac:dyDescent="0.3">
      <c r="A59" s="64"/>
      <c r="D59" s="100"/>
      <c r="E59" s="100"/>
      <c r="F59" s="100"/>
      <c r="G59" s="64"/>
      <c r="H59" s="64"/>
      <c r="I59" s="64"/>
      <c r="J59" s="64"/>
      <c r="K59" s="64"/>
      <c r="L59" s="64"/>
      <c r="M59" s="64"/>
      <c r="N59" s="64"/>
      <c r="O59" s="64"/>
      <c r="P59" s="64"/>
      <c r="Q59" s="64"/>
    </row>
    <row r="60" spans="1:17" x14ac:dyDescent="0.3">
      <c r="A60" s="64"/>
      <c r="D60" s="100"/>
      <c r="E60" s="100"/>
      <c r="F60" s="100"/>
      <c r="G60" s="64"/>
      <c r="H60" s="64"/>
      <c r="I60" s="64"/>
      <c r="J60" s="64"/>
      <c r="K60" s="64"/>
      <c r="L60" s="64"/>
      <c r="M60" s="64"/>
      <c r="N60" s="64"/>
      <c r="O60" s="64"/>
      <c r="P60" s="64"/>
      <c r="Q60" s="64"/>
    </row>
    <row r="61" spans="1:17" x14ac:dyDescent="0.3">
      <c r="A61" s="64"/>
      <c r="D61" s="100" t="s">
        <v>687</v>
      </c>
      <c r="E61" s="100"/>
      <c r="F61" s="100"/>
      <c r="G61" s="64"/>
      <c r="H61" s="64"/>
      <c r="I61" s="64"/>
      <c r="J61" s="64"/>
      <c r="K61" s="64"/>
      <c r="L61" s="64"/>
      <c r="M61" s="64"/>
      <c r="N61" s="64"/>
      <c r="O61" s="64"/>
      <c r="P61" s="64"/>
      <c r="Q61" s="64"/>
    </row>
    <row r="62" spans="1:17" x14ac:dyDescent="0.3">
      <c r="A62" s="64"/>
      <c r="D62" s="100"/>
      <c r="E62" s="100"/>
      <c r="F62" s="100"/>
      <c r="G62" s="64"/>
      <c r="H62" s="64"/>
      <c r="I62" s="64"/>
      <c r="J62" s="64"/>
      <c r="K62" s="64"/>
      <c r="L62" s="64"/>
      <c r="M62" s="64"/>
      <c r="N62" s="64"/>
      <c r="O62" s="64"/>
      <c r="P62" s="64"/>
      <c r="Q62" s="64"/>
    </row>
    <row r="63" spans="1:17" x14ac:dyDescent="0.3">
      <c r="A63" s="64"/>
      <c r="E63" s="100"/>
      <c r="F63" s="100"/>
      <c r="G63" s="64"/>
      <c r="H63" s="64"/>
      <c r="I63" s="64"/>
      <c r="J63" s="64"/>
      <c r="K63" s="64"/>
      <c r="L63" s="64"/>
      <c r="M63" s="64"/>
      <c r="N63" s="64"/>
      <c r="O63" s="64"/>
      <c r="P63" s="64"/>
      <c r="Q63" s="64"/>
    </row>
    <row r="64" spans="1:17" x14ac:dyDescent="0.3">
      <c r="A64" s="64"/>
      <c r="E64" s="100"/>
      <c r="F64" s="100"/>
      <c r="G64" s="64"/>
      <c r="H64" s="64"/>
      <c r="I64" s="64"/>
      <c r="J64" s="64"/>
      <c r="K64" s="64"/>
      <c r="L64" s="64"/>
      <c r="M64" s="64"/>
      <c r="N64" s="64"/>
      <c r="O64" s="64"/>
      <c r="P64" s="64"/>
      <c r="Q64" s="64"/>
    </row>
    <row r="65" spans="1:18" x14ac:dyDescent="0.3">
      <c r="A65" s="64"/>
      <c r="E65" s="100"/>
      <c r="F65" s="100"/>
      <c r="G65" s="64"/>
      <c r="H65" s="64"/>
      <c r="I65" s="64"/>
      <c r="J65" s="64"/>
      <c r="K65" s="64"/>
      <c r="L65" s="64"/>
      <c r="M65" s="64"/>
      <c r="N65" s="64"/>
      <c r="O65" s="64"/>
      <c r="P65" s="64"/>
      <c r="Q65" s="64"/>
    </row>
    <row r="66" spans="1:18" x14ac:dyDescent="0.3">
      <c r="A66" s="64"/>
      <c r="E66" s="100"/>
      <c r="F66" s="100"/>
      <c r="G66" s="64"/>
      <c r="H66" s="64"/>
      <c r="I66" s="64"/>
      <c r="J66" s="64"/>
      <c r="K66" s="64"/>
      <c r="L66" s="64"/>
      <c r="M66" s="64"/>
      <c r="N66" s="64"/>
      <c r="O66" s="64"/>
      <c r="P66" s="64"/>
      <c r="Q66" s="64"/>
    </row>
    <row r="67" spans="1:18" x14ac:dyDescent="0.3">
      <c r="A67" s="64"/>
      <c r="E67" s="100"/>
      <c r="F67" s="100"/>
      <c r="G67" s="64"/>
      <c r="H67" s="64"/>
      <c r="I67" s="64"/>
      <c r="J67" s="64"/>
      <c r="K67" s="64"/>
      <c r="L67" s="64"/>
      <c r="M67" s="64"/>
      <c r="N67" s="64"/>
      <c r="O67" s="64"/>
      <c r="P67" s="64"/>
      <c r="Q67" s="64"/>
    </row>
    <row r="68" spans="1:18" x14ac:dyDescent="0.3">
      <c r="A68" s="64"/>
      <c r="E68" s="100"/>
      <c r="F68" s="100"/>
      <c r="G68" s="64"/>
      <c r="H68" s="64"/>
      <c r="I68" s="64"/>
      <c r="J68" s="64"/>
      <c r="K68" s="64"/>
      <c r="L68" s="64"/>
      <c r="M68" s="64"/>
      <c r="N68" s="64"/>
      <c r="O68" s="64"/>
      <c r="P68" s="64"/>
      <c r="Q68" s="64"/>
    </row>
    <row r="69" spans="1:18" x14ac:dyDescent="0.3">
      <c r="A69" s="64"/>
      <c r="E69" s="64"/>
      <c r="F69" s="64"/>
      <c r="G69" s="64"/>
      <c r="H69" s="64"/>
      <c r="I69" s="64"/>
      <c r="J69" s="64"/>
      <c r="K69" s="64"/>
      <c r="L69" s="64"/>
      <c r="M69" s="64"/>
      <c r="N69" s="64"/>
      <c r="O69" s="64"/>
      <c r="P69" s="64"/>
      <c r="Q69" s="64"/>
    </row>
    <row r="70" spans="1:18" x14ac:dyDescent="0.3">
      <c r="A70" s="64"/>
      <c r="E70" s="64"/>
      <c r="F70" s="64"/>
      <c r="G70" s="64"/>
      <c r="H70" s="64"/>
      <c r="I70" s="64"/>
      <c r="J70" s="64"/>
      <c r="K70" s="64"/>
      <c r="L70" s="64"/>
      <c r="M70" s="64"/>
      <c r="N70" s="64"/>
      <c r="O70" s="64"/>
      <c r="P70" s="64"/>
      <c r="Q70" s="64"/>
    </row>
    <row r="71" spans="1:18" x14ac:dyDescent="0.3">
      <c r="A71" s="64"/>
      <c r="E71" s="64"/>
      <c r="F71" s="64"/>
      <c r="G71" s="64"/>
      <c r="H71" s="64"/>
      <c r="I71" s="64"/>
      <c r="J71" s="64"/>
      <c r="K71" s="64"/>
      <c r="L71" s="64"/>
      <c r="M71" s="64"/>
      <c r="N71" s="64"/>
      <c r="O71" s="64"/>
      <c r="P71" s="64"/>
      <c r="Q71" s="64"/>
    </row>
    <row r="72" spans="1:18" x14ac:dyDescent="0.3">
      <c r="A72" s="64"/>
      <c r="E72" s="64"/>
      <c r="F72" s="64"/>
      <c r="G72" s="64"/>
      <c r="H72" s="64"/>
      <c r="I72" s="64"/>
      <c r="J72" s="64"/>
      <c r="K72" s="64"/>
      <c r="L72" s="64"/>
      <c r="M72" s="64"/>
      <c r="N72" s="64"/>
      <c r="O72" s="64"/>
      <c r="P72" s="64"/>
      <c r="Q72" s="64"/>
    </row>
    <row r="73" spans="1:18" x14ac:dyDescent="0.3">
      <c r="A73" s="64"/>
      <c r="E73" s="64"/>
      <c r="F73" s="64"/>
      <c r="G73" s="64"/>
      <c r="H73" s="64"/>
      <c r="I73" s="64"/>
      <c r="J73" s="64"/>
      <c r="K73" s="64"/>
      <c r="L73" s="64"/>
      <c r="M73" s="64"/>
      <c r="N73" s="64"/>
      <c r="O73" s="64"/>
      <c r="P73" s="64"/>
      <c r="Q73" s="64"/>
    </row>
    <row r="74" spans="1:18" x14ac:dyDescent="0.3">
      <c r="A74" s="64"/>
      <c r="E74" s="64"/>
      <c r="F74" s="64"/>
      <c r="G74" s="64"/>
      <c r="H74" s="64"/>
      <c r="I74" s="64"/>
      <c r="J74" s="64"/>
      <c r="K74" s="64"/>
      <c r="L74" s="64"/>
      <c r="M74" s="64"/>
      <c r="N74" s="64"/>
      <c r="O74" s="64"/>
      <c r="P74" s="64"/>
      <c r="Q74" s="64"/>
    </row>
    <row r="75" spans="1:18" x14ac:dyDescent="0.3">
      <c r="A75" s="64"/>
      <c r="D75" s="100"/>
      <c r="E75" s="64"/>
      <c r="F75" s="64"/>
      <c r="G75" s="64"/>
      <c r="H75" s="64"/>
      <c r="I75" s="64"/>
      <c r="J75" s="64"/>
      <c r="K75" s="64"/>
      <c r="L75" s="64"/>
      <c r="M75" s="64"/>
      <c r="N75" s="64"/>
      <c r="O75" s="64"/>
      <c r="P75" s="64"/>
      <c r="Q75" s="64"/>
    </row>
    <row r="76" spans="1:18" x14ac:dyDescent="0.3">
      <c r="A76" s="64"/>
      <c r="D76" s="100"/>
      <c r="E76" s="64"/>
      <c r="F76" s="64"/>
      <c r="G76" s="64"/>
      <c r="H76" s="64"/>
      <c r="I76" s="64"/>
      <c r="J76" s="64"/>
      <c r="K76" s="64"/>
      <c r="L76" s="64"/>
      <c r="M76" s="64"/>
      <c r="N76" s="64"/>
      <c r="O76" s="64"/>
      <c r="P76" s="64"/>
      <c r="Q76" s="64"/>
    </row>
    <row r="77" spans="1:18" x14ac:dyDescent="0.3">
      <c r="A77" s="64"/>
      <c r="D77" s="100"/>
      <c r="E77" s="64"/>
      <c r="F77" s="64"/>
      <c r="G77" s="64"/>
      <c r="H77" s="64"/>
      <c r="I77" s="64"/>
      <c r="J77" s="64"/>
      <c r="K77" s="64"/>
      <c r="L77" s="64"/>
      <c r="M77" s="64"/>
      <c r="N77" s="64"/>
      <c r="O77" s="64"/>
      <c r="P77" s="64"/>
      <c r="Q77" s="64"/>
    </row>
    <row r="78" spans="1:18" ht="15" thickBot="1" x14ac:dyDescent="0.35">
      <c r="B78" s="82" t="s">
        <v>575</v>
      </c>
      <c r="C78" s="82"/>
      <c r="D78" s="82"/>
      <c r="E78" s="81"/>
      <c r="F78" s="81"/>
      <c r="G78" s="81"/>
      <c r="H78" s="81"/>
      <c r="I78" s="81"/>
      <c r="J78" s="81"/>
      <c r="K78" s="81"/>
      <c r="L78" s="81"/>
      <c r="M78" s="81"/>
      <c r="N78" s="81"/>
      <c r="O78" s="81"/>
      <c r="P78" s="81"/>
      <c r="Q78" s="81"/>
      <c r="R78" s="81"/>
    </row>
    <row r="79" spans="1:18" ht="15" thickTop="1" x14ac:dyDescent="0.3">
      <c r="B79" s="33"/>
      <c r="C79" s="33"/>
      <c r="D79" s="33"/>
      <c r="E79" s="64"/>
      <c r="F79" s="64"/>
      <c r="G79" s="64"/>
      <c r="H79" s="64"/>
      <c r="I79" s="64"/>
      <c r="J79" s="64"/>
      <c r="K79" s="64"/>
      <c r="L79" s="64"/>
      <c r="M79" s="64"/>
      <c r="N79" s="64"/>
      <c r="O79" s="64"/>
      <c r="P79" s="64"/>
      <c r="Q79" s="64"/>
    </row>
    <row r="80" spans="1:18" s="3" customFormat="1" x14ac:dyDescent="0.3">
      <c r="A80"/>
      <c r="B80" s="104" t="s">
        <v>751</v>
      </c>
      <c r="C80" s="104"/>
      <c r="D80" s="85"/>
      <c r="E80" s="86"/>
      <c r="F80" s="86"/>
      <c r="G80" s="86"/>
      <c r="H80" s="86"/>
      <c r="I80" s="86"/>
      <c r="J80" s="86"/>
      <c r="K80" s="86"/>
      <c r="L80" s="86"/>
      <c r="M80" s="6"/>
      <c r="N80" s="6"/>
      <c r="O80" s="86"/>
      <c r="P80" s="86"/>
      <c r="Q80" s="86"/>
    </row>
    <row r="81" spans="1:18" s="3" customFormat="1" x14ac:dyDescent="0.3">
      <c r="A81"/>
      <c r="B81" s="147" t="s">
        <v>752</v>
      </c>
      <c r="C81" s="104"/>
      <c r="D81" s="85"/>
      <c r="E81" s="86"/>
      <c r="F81" s="86"/>
      <c r="G81" s="86"/>
      <c r="H81" s="86"/>
      <c r="I81" s="86"/>
      <c r="J81" s="86"/>
      <c r="K81" s="86"/>
      <c r="L81" s="86"/>
      <c r="M81" s="6"/>
      <c r="N81" s="6"/>
      <c r="O81" s="86"/>
      <c r="P81" s="86"/>
      <c r="Q81" s="86"/>
    </row>
    <row r="82" spans="1:18" s="3" customFormat="1" x14ac:dyDescent="0.3">
      <c r="A82"/>
      <c r="B82" s="147" t="s">
        <v>753</v>
      </c>
      <c r="C82" s="104"/>
      <c r="D82" s="85"/>
      <c r="E82" s="86"/>
      <c r="F82" s="86"/>
      <c r="G82" s="86"/>
      <c r="H82" s="86"/>
      <c r="I82" s="86"/>
      <c r="J82" s="86"/>
      <c r="K82" s="86"/>
      <c r="L82" s="86"/>
      <c r="M82" s="6"/>
      <c r="N82" s="6"/>
      <c r="O82" s="86"/>
      <c r="P82" s="86"/>
      <c r="Q82" s="86"/>
    </row>
    <row r="83" spans="1:18" s="3" customFormat="1" x14ac:dyDescent="0.3">
      <c r="A83"/>
      <c r="B83" s="147" t="s">
        <v>754</v>
      </c>
      <c r="C83" s="104"/>
      <c r="D83" s="85"/>
      <c r="E83" s="86"/>
      <c r="F83" s="86"/>
      <c r="G83" s="86"/>
      <c r="H83" s="86"/>
      <c r="I83" s="86"/>
      <c r="J83" s="86"/>
      <c r="K83" s="86"/>
      <c r="L83" s="86"/>
      <c r="M83" s="6"/>
      <c r="N83" s="6"/>
      <c r="O83" s="86"/>
      <c r="P83" s="86"/>
      <c r="Q83" s="86"/>
    </row>
    <row r="84" spans="1:18" s="3" customFormat="1" x14ac:dyDescent="0.3">
      <c r="A84"/>
      <c r="B84" s="147"/>
      <c r="C84" s="104"/>
      <c r="D84" s="85"/>
      <c r="E84" s="86"/>
      <c r="F84" s="86"/>
      <c r="G84" s="86"/>
      <c r="H84" s="86"/>
      <c r="I84" s="86"/>
      <c r="J84" s="86"/>
      <c r="K84" s="86"/>
      <c r="L84" s="86"/>
      <c r="M84" s="6"/>
      <c r="N84" s="6"/>
      <c r="O84" s="86"/>
      <c r="P84" s="86"/>
      <c r="Q84" s="86"/>
    </row>
    <row r="85" spans="1:18" s="3" customFormat="1" x14ac:dyDescent="0.3">
      <c r="A85"/>
      <c r="B85" s="147"/>
      <c r="C85" s="104"/>
      <c r="D85" s="85"/>
      <c r="E85" s="86"/>
      <c r="F85" s="86"/>
      <c r="G85" s="86"/>
      <c r="H85" s="86"/>
      <c r="I85" s="86"/>
      <c r="J85" s="86"/>
      <c r="K85" s="86"/>
      <c r="L85" s="86"/>
      <c r="M85" s="6"/>
      <c r="N85" s="6"/>
      <c r="O85" s="86"/>
      <c r="P85" s="86"/>
      <c r="Q85" s="86"/>
    </row>
    <row r="86" spans="1:18" outlineLevel="1" x14ac:dyDescent="0.3">
      <c r="B86" s="72" t="s">
        <v>10</v>
      </c>
      <c r="C86" s="72"/>
      <c r="D86" s="72" t="s">
        <v>777</v>
      </c>
      <c r="E86" s="72" t="s">
        <v>1013</v>
      </c>
      <c r="F86" s="72" t="s">
        <v>549</v>
      </c>
      <c r="G86" s="72" t="s">
        <v>13</v>
      </c>
      <c r="H86" s="156" t="s">
        <v>14</v>
      </c>
      <c r="I86" s="156" t="s">
        <v>664</v>
      </c>
      <c r="J86" s="156">
        <f>ST_milestone</f>
        <v>2025</v>
      </c>
      <c r="K86" s="156">
        <f>MT_milestone</f>
        <v>2035</v>
      </c>
      <c r="L86" s="156">
        <f>LT_milestone</f>
        <v>2050</v>
      </c>
      <c r="N86" s="72" t="s">
        <v>595</v>
      </c>
      <c r="O86" s="72" t="s">
        <v>596</v>
      </c>
      <c r="P86" s="72" t="s">
        <v>15</v>
      </c>
      <c r="Q86" s="72" t="s">
        <v>160</v>
      </c>
      <c r="R86" s="72" t="s">
        <v>685</v>
      </c>
    </row>
    <row r="87" spans="1:18" s="3" customFormat="1" outlineLevel="1" x14ac:dyDescent="0.3">
      <c r="A87"/>
      <c r="B87" s="33"/>
      <c r="C87" s="33"/>
      <c r="D87" s="33"/>
      <c r="E87" s="33"/>
      <c r="F87" s="33"/>
      <c r="G87" s="20"/>
      <c r="H87" s="157"/>
      <c r="I87" s="157"/>
      <c r="J87" s="157"/>
      <c r="K87" s="157"/>
      <c r="L87" s="157"/>
      <c r="N87" s="33"/>
      <c r="O87" s="6"/>
      <c r="P87" s="33"/>
      <c r="Q87" s="33"/>
    </row>
    <row r="88" spans="1:18" s="3" customFormat="1" ht="14.4" customHeight="1" outlineLevel="1" x14ac:dyDescent="0.3">
      <c r="A88"/>
      <c r="B88" s="20" t="str">
        <f>$B$3</f>
        <v>3.</v>
      </c>
      <c r="C88" s="20">
        <v>1</v>
      </c>
      <c r="D88" s="99" t="s">
        <v>138</v>
      </c>
      <c r="E88" s="6" t="str">
        <f>local_currency</f>
        <v>[local currency]</v>
      </c>
      <c r="F88" s="6" t="s">
        <v>811</v>
      </c>
      <c r="G88" s="20"/>
      <c r="H88" s="149">
        <f>SUM(H90:H96)</f>
        <v>790</v>
      </c>
      <c r="I88" s="158"/>
      <c r="J88" s="158"/>
      <c r="K88" s="158"/>
      <c r="L88" s="158"/>
      <c r="N88" s="20" t="s">
        <v>677</v>
      </c>
      <c r="O88" s="6" t="s">
        <v>621</v>
      </c>
      <c r="P88" s="315" t="s">
        <v>1061</v>
      </c>
      <c r="Q88" s="318" t="s">
        <v>1074</v>
      </c>
      <c r="R88" s="324" t="s">
        <v>1025</v>
      </c>
    </row>
    <row r="89" spans="1:18" s="3" customFormat="1" outlineLevel="1" x14ac:dyDescent="0.3">
      <c r="A89"/>
      <c r="B89" s="20"/>
      <c r="C89" s="20"/>
      <c r="D89" s="33" t="str">
        <f>"Breakdown "&amp;Adaptation_breakdown</f>
        <v>Breakdown by disaster</v>
      </c>
      <c r="E89" s="33"/>
      <c r="F89" s="33"/>
      <c r="G89" s="20"/>
      <c r="H89" s="148"/>
      <c r="I89" s="157"/>
      <c r="J89" s="157"/>
      <c r="K89" s="157"/>
      <c r="L89" s="157"/>
      <c r="N89" s="33"/>
      <c r="O89" s="6"/>
      <c r="P89" s="316"/>
      <c r="Q89" s="319"/>
      <c r="R89" s="316"/>
    </row>
    <row r="90" spans="1:18" s="3" customFormat="1" outlineLevel="1" x14ac:dyDescent="0.3">
      <c r="A90"/>
      <c r="B90" s="20" t="str">
        <f t="shared" ref="B90:B96" si="0">$B$3</f>
        <v>3.</v>
      </c>
      <c r="C90" s="20">
        <f>COUNTA(C$86:C89)+1</f>
        <v>2</v>
      </c>
      <c r="D90" s="150" t="str">
        <f>'2_LTS_Overview'!$E$78</f>
        <v xml:space="preserve">   drying / drought</v>
      </c>
      <c r="E90" s="6" t="str">
        <f t="shared" ref="E90:E96" si="1">local_currency</f>
        <v>[local currency]</v>
      </c>
      <c r="F90" s="6" t="s">
        <v>811</v>
      </c>
      <c r="G90" s="20"/>
      <c r="H90" s="187">
        <v>100</v>
      </c>
      <c r="I90" s="158"/>
      <c r="J90" s="158"/>
      <c r="K90" s="158"/>
      <c r="L90" s="158"/>
      <c r="N90" s="33" t="s">
        <v>678</v>
      </c>
      <c r="O90" s="6" t="s">
        <v>621</v>
      </c>
      <c r="P90" s="316"/>
      <c r="Q90" s="319"/>
      <c r="R90" s="316"/>
    </row>
    <row r="91" spans="1:18" s="3" customFormat="1" outlineLevel="1" x14ac:dyDescent="0.3">
      <c r="A91"/>
      <c r="B91" s="20" t="str">
        <f t="shared" si="0"/>
        <v>3.</v>
      </c>
      <c r="C91" s="20">
        <f>COUNTA(C$86:C90)+1</f>
        <v>3</v>
      </c>
      <c r="D91" s="151" t="str">
        <f>'2_LTS_Overview'!$E$79</f>
        <v xml:space="preserve">   increased rainfall / flooding</v>
      </c>
      <c r="E91" s="6" t="str">
        <f t="shared" si="1"/>
        <v>[local currency]</v>
      </c>
      <c r="F91" s="6" t="s">
        <v>811</v>
      </c>
      <c r="G91" s="20"/>
      <c r="H91" s="187">
        <v>200</v>
      </c>
      <c r="I91" s="158"/>
      <c r="J91" s="158"/>
      <c r="K91" s="158"/>
      <c r="L91" s="158"/>
      <c r="N91" s="33" t="s">
        <v>678</v>
      </c>
      <c r="O91" s="6" t="s">
        <v>621</v>
      </c>
      <c r="P91" s="316"/>
      <c r="Q91" s="319"/>
      <c r="R91" s="316"/>
    </row>
    <row r="92" spans="1:18" s="3" customFormat="1" outlineLevel="1" x14ac:dyDescent="0.3">
      <c r="A92"/>
      <c r="B92" s="20" t="str">
        <f t="shared" si="0"/>
        <v>3.</v>
      </c>
      <c r="C92" s="20">
        <f>COUNTA(C$86:C91)+1</f>
        <v>4</v>
      </c>
      <c r="D92" s="151" t="str">
        <f>'2_LTS_Overview'!$E$80</f>
        <v xml:space="preserve">   warming / heat waves</v>
      </c>
      <c r="E92" s="6" t="str">
        <f t="shared" si="1"/>
        <v>[local currency]</v>
      </c>
      <c r="F92" s="6" t="s">
        <v>811</v>
      </c>
      <c r="G92" s="20"/>
      <c r="H92" s="187">
        <v>150</v>
      </c>
      <c r="I92" s="158"/>
      <c r="J92" s="158"/>
      <c r="K92" s="158"/>
      <c r="L92" s="158"/>
      <c r="N92" s="33" t="s">
        <v>678</v>
      </c>
      <c r="O92" s="6" t="s">
        <v>621</v>
      </c>
      <c r="P92" s="316"/>
      <c r="Q92" s="319"/>
      <c r="R92" s="316"/>
    </row>
    <row r="93" spans="1:18" s="3" customFormat="1" outlineLevel="1" x14ac:dyDescent="0.3">
      <c r="A93"/>
      <c r="B93" s="20" t="str">
        <f t="shared" si="0"/>
        <v>3.</v>
      </c>
      <c r="C93" s="20">
        <f>COUNTA(C$86:C92)+1</f>
        <v>5</v>
      </c>
      <c r="D93" s="151" t="str">
        <f>'2_LTS_Overview'!$E$81</f>
        <v xml:space="preserve">   wind speed / storminess</v>
      </c>
      <c r="E93" s="6" t="str">
        <f t="shared" si="1"/>
        <v>[local currency]</v>
      </c>
      <c r="F93" s="6" t="s">
        <v>811</v>
      </c>
      <c r="G93" s="20"/>
      <c r="H93" s="187">
        <v>90</v>
      </c>
      <c r="I93" s="158"/>
      <c r="J93" s="158"/>
      <c r="K93" s="158"/>
      <c r="L93" s="158"/>
      <c r="N93" s="33" t="s">
        <v>678</v>
      </c>
      <c r="O93" s="6" t="s">
        <v>621</v>
      </c>
      <c r="P93" s="316"/>
      <c r="Q93" s="319"/>
      <c r="R93" s="316"/>
    </row>
    <row r="94" spans="1:18" s="3" customFormat="1" outlineLevel="1" x14ac:dyDescent="0.3">
      <c r="A94"/>
      <c r="B94" s="20" t="str">
        <f t="shared" si="0"/>
        <v>3.</v>
      </c>
      <c r="C94" s="20">
        <f>COUNTA(C$86:C93)+1</f>
        <v>6</v>
      </c>
      <c r="D94" s="151" t="str">
        <f>'2_LTS_Overview'!$E$82</f>
        <v xml:space="preserve">   sea level rise</v>
      </c>
      <c r="E94" s="6" t="str">
        <f t="shared" si="1"/>
        <v>[local currency]</v>
      </c>
      <c r="F94" s="6" t="s">
        <v>811</v>
      </c>
      <c r="G94" s="20"/>
      <c r="H94" s="187">
        <v>200</v>
      </c>
      <c r="I94" s="158"/>
      <c r="J94" s="158"/>
      <c r="K94" s="158"/>
      <c r="L94" s="158"/>
      <c r="N94" s="33" t="s">
        <v>678</v>
      </c>
      <c r="O94" s="6" t="s">
        <v>621</v>
      </c>
      <c r="P94" s="316"/>
      <c r="Q94" s="319"/>
      <c r="R94" s="316"/>
    </row>
    <row r="95" spans="1:18" s="3" customFormat="1" outlineLevel="1" x14ac:dyDescent="0.3">
      <c r="A95"/>
      <c r="B95" s="20" t="str">
        <f t="shared" si="0"/>
        <v>3.</v>
      </c>
      <c r="C95" s="20">
        <f>COUNTA(C$86:C94)+1</f>
        <v>7</v>
      </c>
      <c r="D95" s="151" t="str">
        <f>'2_LTS_Overview'!$E$83</f>
        <v xml:space="preserve">   [other disaster 1]</v>
      </c>
      <c r="E95" s="6" t="str">
        <f t="shared" si="1"/>
        <v>[local currency]</v>
      </c>
      <c r="F95" s="6" t="s">
        <v>811</v>
      </c>
      <c r="G95" s="20"/>
      <c r="H95" s="187">
        <v>30</v>
      </c>
      <c r="I95" s="158"/>
      <c r="J95" s="158"/>
      <c r="K95" s="158"/>
      <c r="L95" s="158"/>
      <c r="N95" s="33" t="s">
        <v>678</v>
      </c>
      <c r="O95" s="6" t="s">
        <v>621</v>
      </c>
      <c r="P95" s="317"/>
      <c r="Q95" s="320"/>
      <c r="R95" s="317"/>
    </row>
    <row r="96" spans="1:18" s="3" customFormat="1" outlineLevel="1" x14ac:dyDescent="0.3">
      <c r="A96"/>
      <c r="B96" s="20" t="str">
        <f t="shared" si="0"/>
        <v>3.</v>
      </c>
      <c r="C96" s="20">
        <f>COUNTA(C$86:C95)+1</f>
        <v>8</v>
      </c>
      <c r="D96" s="152" t="str">
        <f>'2_LTS_Overview'!$E$84</f>
        <v xml:space="preserve">   [other disaster 2]</v>
      </c>
      <c r="E96" s="6" t="str">
        <f t="shared" si="1"/>
        <v>[local currency]</v>
      </c>
      <c r="F96" s="6" t="s">
        <v>811</v>
      </c>
      <c r="G96" s="20"/>
      <c r="H96" s="187">
        <v>20</v>
      </c>
      <c r="I96" s="158"/>
      <c r="J96" s="158"/>
      <c r="K96" s="158"/>
      <c r="L96" s="158"/>
      <c r="N96" s="33" t="s">
        <v>678</v>
      </c>
      <c r="O96" s="6" t="s">
        <v>621</v>
      </c>
      <c r="P96" s="49"/>
      <c r="Q96" s="49"/>
    </row>
    <row r="97" spans="1:18" s="3" customFormat="1" outlineLevel="1" x14ac:dyDescent="0.3">
      <c r="A97"/>
      <c r="B97" s="20"/>
      <c r="C97" s="20"/>
      <c r="D97" s="33"/>
      <c r="E97" s="6"/>
      <c r="F97" s="6"/>
      <c r="G97" s="20"/>
      <c r="H97" s="148"/>
      <c r="I97" s="148"/>
      <c r="J97" s="148"/>
      <c r="K97" s="148"/>
      <c r="L97" s="148"/>
      <c r="N97" s="20"/>
      <c r="O97" s="20"/>
      <c r="P97" s="20"/>
      <c r="Q97" s="20"/>
      <c r="R97" s="20"/>
    </row>
    <row r="98" spans="1:18" s="33" customFormat="1" outlineLevel="1" x14ac:dyDescent="0.3">
      <c r="B98" s="20" t="str">
        <f>$B$3</f>
        <v>3.</v>
      </c>
      <c r="C98" s="20">
        <f>COUNTA(C$86:C97)+1</f>
        <v>9</v>
      </c>
      <c r="D98" s="99" t="s">
        <v>624</v>
      </c>
      <c r="E98" s="6" t="str">
        <f>local_currency</f>
        <v>[local currency]</v>
      </c>
      <c r="F98" s="6" t="s">
        <v>811</v>
      </c>
      <c r="G98" s="20"/>
      <c r="H98" s="158"/>
      <c r="I98" s="149">
        <f>SUM(I100:I106)</f>
        <v>955</v>
      </c>
      <c r="J98" s="149">
        <f t="shared" ref="J98:L98" si="2">SUM(J100:J106)</f>
        <v>1085</v>
      </c>
      <c r="K98" s="149">
        <f t="shared" si="2"/>
        <v>1270</v>
      </c>
      <c r="L98" s="149">
        <f t="shared" si="2"/>
        <v>1365</v>
      </c>
      <c r="N98" s="33" t="s">
        <v>677</v>
      </c>
      <c r="O98" s="6" t="s">
        <v>621</v>
      </c>
      <c r="P98" s="315" t="s">
        <v>1065</v>
      </c>
      <c r="Q98" s="315" t="s">
        <v>903</v>
      </c>
      <c r="R98" s="324" t="s">
        <v>1026</v>
      </c>
    </row>
    <row r="99" spans="1:18" s="3" customFormat="1" outlineLevel="1" x14ac:dyDescent="0.3">
      <c r="A99"/>
      <c r="B99" s="20"/>
      <c r="C99" s="20"/>
      <c r="D99" s="33" t="str">
        <f>"Breakdown "&amp;Adaptation_breakdown</f>
        <v>Breakdown by disaster</v>
      </c>
      <c r="E99" s="6"/>
      <c r="F99" s="6"/>
      <c r="G99" s="20"/>
      <c r="H99" s="148"/>
      <c r="I99" s="148"/>
      <c r="J99" s="157"/>
      <c r="K99" s="157"/>
      <c r="L99" s="157"/>
      <c r="N99" s="33"/>
      <c r="O99" s="6"/>
      <c r="P99" s="316"/>
      <c r="Q99" s="316"/>
      <c r="R99" s="316"/>
    </row>
    <row r="100" spans="1:18" s="3" customFormat="1" outlineLevel="1" x14ac:dyDescent="0.3">
      <c r="A100"/>
      <c r="B100" s="20" t="str">
        <f t="shared" ref="B100:B106" si="3">$B$3</f>
        <v>3.</v>
      </c>
      <c r="C100" s="20">
        <f>COUNTA(C$86:C99)+1</f>
        <v>10</v>
      </c>
      <c r="D100" s="150" t="str">
        <f>'2_LTS_Overview'!$E$78</f>
        <v xml:space="preserve">   drying / drought</v>
      </c>
      <c r="E100" s="6" t="str">
        <f t="shared" ref="E100:E106" si="4">local_currency</f>
        <v>[local currency]</v>
      </c>
      <c r="F100" s="6" t="s">
        <v>811</v>
      </c>
      <c r="G100" s="77"/>
      <c r="H100" s="158"/>
      <c r="I100" s="187">
        <v>120</v>
      </c>
      <c r="J100" s="187">
        <v>150</v>
      </c>
      <c r="K100" s="187">
        <v>200</v>
      </c>
      <c r="L100" s="187">
        <v>210</v>
      </c>
      <c r="N100" s="33" t="s">
        <v>678</v>
      </c>
      <c r="O100" s="6" t="s">
        <v>621</v>
      </c>
      <c r="P100" s="316"/>
      <c r="Q100" s="316"/>
      <c r="R100" s="316"/>
    </row>
    <row r="101" spans="1:18" s="3" customFormat="1" outlineLevel="1" x14ac:dyDescent="0.3">
      <c r="A101"/>
      <c r="B101" s="20" t="str">
        <f t="shared" si="3"/>
        <v>3.</v>
      </c>
      <c r="C101" s="20">
        <f>COUNTA(C$86:C100)+1</f>
        <v>11</v>
      </c>
      <c r="D101" s="151" t="str">
        <f>'2_LTS_Overview'!$E$79</f>
        <v xml:space="preserve">   increased rainfall / flooding</v>
      </c>
      <c r="E101" s="6" t="str">
        <f t="shared" si="4"/>
        <v>[local currency]</v>
      </c>
      <c r="F101" s="6" t="s">
        <v>811</v>
      </c>
      <c r="G101" s="77"/>
      <c r="H101" s="158"/>
      <c r="I101" s="187">
        <v>210</v>
      </c>
      <c r="J101" s="187">
        <v>250</v>
      </c>
      <c r="K101" s="187">
        <v>300</v>
      </c>
      <c r="L101" s="187">
        <v>320</v>
      </c>
      <c r="N101" s="33" t="s">
        <v>678</v>
      </c>
      <c r="O101" s="6" t="s">
        <v>621</v>
      </c>
      <c r="P101" s="316"/>
      <c r="Q101" s="316"/>
      <c r="R101" s="316"/>
    </row>
    <row r="102" spans="1:18" s="3" customFormat="1" outlineLevel="1" x14ac:dyDescent="0.3">
      <c r="A102"/>
      <c r="B102" s="20" t="str">
        <f t="shared" si="3"/>
        <v>3.</v>
      </c>
      <c r="C102" s="20">
        <f>COUNTA(C$86:C101)+1</f>
        <v>12</v>
      </c>
      <c r="D102" s="151" t="str">
        <f>'2_LTS_Overview'!$E$80</f>
        <v xml:space="preserve">   warming / heat waves</v>
      </c>
      <c r="E102" s="6" t="str">
        <f t="shared" si="4"/>
        <v>[local currency]</v>
      </c>
      <c r="F102" s="6" t="s">
        <v>811</v>
      </c>
      <c r="G102" s="77"/>
      <c r="H102" s="158"/>
      <c r="I102" s="187">
        <v>160</v>
      </c>
      <c r="J102" s="187">
        <v>200</v>
      </c>
      <c r="K102" s="187">
        <v>220</v>
      </c>
      <c r="L102" s="187">
        <v>250</v>
      </c>
      <c r="N102" s="33" t="s">
        <v>678</v>
      </c>
      <c r="O102" s="6" t="s">
        <v>621</v>
      </c>
      <c r="P102" s="316"/>
      <c r="Q102" s="316"/>
      <c r="R102" s="316"/>
    </row>
    <row r="103" spans="1:18" s="3" customFormat="1" outlineLevel="1" x14ac:dyDescent="0.3">
      <c r="A103"/>
      <c r="B103" s="20" t="str">
        <f t="shared" si="3"/>
        <v>3.</v>
      </c>
      <c r="C103" s="20">
        <f>COUNTA(C$86:C102)+1</f>
        <v>13</v>
      </c>
      <c r="D103" s="151" t="str">
        <f>'2_LTS_Overview'!$E$81</f>
        <v xml:space="preserve">   wind speed / storminess</v>
      </c>
      <c r="E103" s="6" t="str">
        <f t="shared" si="4"/>
        <v>[local currency]</v>
      </c>
      <c r="F103" s="6" t="s">
        <v>811</v>
      </c>
      <c r="G103" s="77"/>
      <c r="H103" s="158"/>
      <c r="I103" s="187">
        <v>90</v>
      </c>
      <c r="J103" s="187">
        <v>100</v>
      </c>
      <c r="K103" s="187">
        <v>150</v>
      </c>
      <c r="L103" s="187">
        <v>150</v>
      </c>
      <c r="N103" s="33" t="s">
        <v>678</v>
      </c>
      <c r="O103" s="6" t="s">
        <v>621</v>
      </c>
      <c r="P103" s="316"/>
      <c r="Q103" s="316"/>
      <c r="R103" s="316"/>
    </row>
    <row r="104" spans="1:18" s="3" customFormat="1" outlineLevel="1" x14ac:dyDescent="0.3">
      <c r="A104"/>
      <c r="B104" s="20" t="str">
        <f t="shared" si="3"/>
        <v>3.</v>
      </c>
      <c r="C104" s="20">
        <f>COUNTA(C$86:C103)+1</f>
        <v>14</v>
      </c>
      <c r="D104" s="151" t="str">
        <f>'2_LTS_Overview'!$E$82</f>
        <v xml:space="preserve">   sea level rise</v>
      </c>
      <c r="E104" s="6" t="str">
        <f t="shared" si="4"/>
        <v>[local currency]</v>
      </c>
      <c r="F104" s="6" t="s">
        <v>811</v>
      </c>
      <c r="G104" s="77"/>
      <c r="H104" s="158"/>
      <c r="I104" s="187">
        <v>300</v>
      </c>
      <c r="J104" s="187">
        <v>300</v>
      </c>
      <c r="K104" s="187">
        <v>300</v>
      </c>
      <c r="L104" s="187">
        <v>320</v>
      </c>
      <c r="N104" s="33" t="s">
        <v>678</v>
      </c>
      <c r="O104" s="6" t="s">
        <v>621</v>
      </c>
      <c r="P104" s="316"/>
      <c r="Q104" s="316"/>
      <c r="R104" s="316"/>
    </row>
    <row r="105" spans="1:18" s="3" customFormat="1" outlineLevel="1" x14ac:dyDescent="0.3">
      <c r="A105"/>
      <c r="B105" s="20" t="str">
        <f t="shared" si="3"/>
        <v>3.</v>
      </c>
      <c r="C105" s="20">
        <f>COUNTA(C$86:C104)+1</f>
        <v>15</v>
      </c>
      <c r="D105" s="151" t="str">
        <f>'2_LTS_Overview'!$E$83</f>
        <v xml:space="preserve">   [other disaster 1]</v>
      </c>
      <c r="E105" s="6" t="str">
        <f t="shared" si="4"/>
        <v>[local currency]</v>
      </c>
      <c r="F105" s="6" t="s">
        <v>811</v>
      </c>
      <c r="G105" s="78"/>
      <c r="H105" s="158"/>
      <c r="I105" s="187">
        <v>45</v>
      </c>
      <c r="J105" s="187">
        <v>50</v>
      </c>
      <c r="K105" s="187">
        <v>60</v>
      </c>
      <c r="L105" s="187">
        <v>70</v>
      </c>
      <c r="N105" s="33" t="s">
        <v>678</v>
      </c>
      <c r="O105" s="6" t="s">
        <v>621</v>
      </c>
      <c r="P105" s="317"/>
      <c r="Q105" s="317"/>
      <c r="R105" s="317"/>
    </row>
    <row r="106" spans="1:18" s="3" customFormat="1" outlineLevel="1" x14ac:dyDescent="0.3">
      <c r="A106"/>
      <c r="B106" s="20" t="str">
        <f t="shared" si="3"/>
        <v>3.</v>
      </c>
      <c r="C106" s="20">
        <f>COUNTA(C$86:C105)+1</f>
        <v>16</v>
      </c>
      <c r="D106" s="152" t="str">
        <f>'2_LTS_Overview'!$E$84</f>
        <v xml:space="preserve">   [other disaster 2]</v>
      </c>
      <c r="E106" s="6" t="str">
        <f t="shared" si="4"/>
        <v>[local currency]</v>
      </c>
      <c r="F106" s="6" t="s">
        <v>811</v>
      </c>
      <c r="G106" s="78"/>
      <c r="H106" s="158"/>
      <c r="I106" s="187">
        <v>30</v>
      </c>
      <c r="J106" s="187">
        <v>35</v>
      </c>
      <c r="K106" s="187">
        <v>40</v>
      </c>
      <c r="L106" s="187">
        <v>45</v>
      </c>
      <c r="N106" s="33"/>
      <c r="O106" s="6"/>
      <c r="P106" s="49"/>
      <c r="Q106" s="50"/>
    </row>
    <row r="107" spans="1:18" outlineLevel="1" x14ac:dyDescent="0.3">
      <c r="B107" s="33"/>
      <c r="C107" s="33"/>
      <c r="D107" s="33"/>
      <c r="E107" s="64"/>
      <c r="F107" s="64"/>
      <c r="G107" s="3"/>
      <c r="H107" s="159"/>
      <c r="I107" s="159"/>
      <c r="J107" s="159"/>
      <c r="K107" s="159"/>
      <c r="L107" s="159"/>
      <c r="N107" s="64"/>
      <c r="O107" s="64"/>
      <c r="P107" s="64"/>
      <c r="Q107" s="64"/>
    </row>
    <row r="108" spans="1:18" outlineLevel="1" x14ac:dyDescent="0.3">
      <c r="B108" s="20" t="str">
        <f>$B$3</f>
        <v>3.</v>
      </c>
      <c r="C108" s="20">
        <f>COUNTA(C$86:C107)+1</f>
        <v>17</v>
      </c>
      <c r="D108" s="99" t="s">
        <v>824</v>
      </c>
      <c r="E108" s="6" t="str">
        <f>local_currency</f>
        <v>[local currency]</v>
      </c>
      <c r="F108" s="6" t="s">
        <v>811</v>
      </c>
      <c r="G108" s="3" t="s">
        <v>140</v>
      </c>
      <c r="H108" s="158"/>
      <c r="I108" s="149">
        <f>I98-$H88</f>
        <v>165</v>
      </c>
      <c r="J108" s="149">
        <f>J98-$H88</f>
        <v>295</v>
      </c>
      <c r="K108" s="149">
        <f>K98-$H88</f>
        <v>480</v>
      </c>
      <c r="L108" s="149">
        <f>L98-$H88</f>
        <v>575</v>
      </c>
      <c r="N108" s="33" t="s">
        <v>677</v>
      </c>
      <c r="O108" t="s">
        <v>578</v>
      </c>
      <c r="P108" s="315" t="s">
        <v>1018</v>
      </c>
      <c r="Q108" s="315"/>
      <c r="R108" s="315"/>
    </row>
    <row r="109" spans="1:18" s="3" customFormat="1" outlineLevel="1" x14ac:dyDescent="0.3">
      <c r="A109"/>
      <c r="B109" s="20"/>
      <c r="C109" s="20"/>
      <c r="D109" s="33" t="str">
        <f>"Breakdown "&amp;Adaptation_breakdown</f>
        <v>Breakdown by disaster</v>
      </c>
      <c r="E109" s="6"/>
      <c r="F109" s="6"/>
      <c r="G109" s="20"/>
      <c r="H109" s="148"/>
      <c r="I109" s="148"/>
      <c r="J109" s="157"/>
      <c r="K109" s="157"/>
      <c r="L109" s="157"/>
      <c r="N109" s="33"/>
      <c r="O109" s="6"/>
      <c r="P109" s="316"/>
      <c r="Q109" s="316"/>
      <c r="R109" s="316"/>
    </row>
    <row r="110" spans="1:18" s="3" customFormat="1" outlineLevel="1" x14ac:dyDescent="0.3">
      <c r="A110"/>
      <c r="B110" s="20" t="str">
        <f t="shared" ref="B110:B116" si="5">$B$3</f>
        <v>3.</v>
      </c>
      <c r="C110" s="20">
        <f>COUNTA(C$86:C109)+1</f>
        <v>18</v>
      </c>
      <c r="D110" s="150" t="str">
        <f>'2_LTS_Overview'!$E$78</f>
        <v xml:space="preserve">   drying / drought</v>
      </c>
      <c r="E110" s="6" t="str">
        <f t="shared" ref="E110:E116" si="6">local_currency</f>
        <v>[local currency]</v>
      </c>
      <c r="F110" s="6" t="s">
        <v>811</v>
      </c>
      <c r="G110" s="77"/>
      <c r="H110" s="158"/>
      <c r="I110" s="186">
        <f>I100-H90</f>
        <v>20</v>
      </c>
      <c r="J110" s="186">
        <f t="shared" ref="J110:L110" si="7">J100-I90</f>
        <v>150</v>
      </c>
      <c r="K110" s="186">
        <f t="shared" si="7"/>
        <v>200</v>
      </c>
      <c r="L110" s="186">
        <f t="shared" si="7"/>
        <v>210</v>
      </c>
      <c r="N110" s="33" t="s">
        <v>678</v>
      </c>
      <c r="O110" s="6" t="s">
        <v>621</v>
      </c>
      <c r="P110" s="316"/>
      <c r="Q110" s="316"/>
      <c r="R110" s="316"/>
    </row>
    <row r="111" spans="1:18" s="3" customFormat="1" outlineLevel="1" x14ac:dyDescent="0.3">
      <c r="A111"/>
      <c r="B111" s="20" t="str">
        <f t="shared" si="5"/>
        <v>3.</v>
      </c>
      <c r="C111" s="20">
        <f>COUNTA(C$86:C110)+1</f>
        <v>19</v>
      </c>
      <c r="D111" s="151" t="str">
        <f>'2_LTS_Overview'!$E$79</f>
        <v xml:space="preserve">   increased rainfall / flooding</v>
      </c>
      <c r="E111" s="6" t="str">
        <f t="shared" si="6"/>
        <v>[local currency]</v>
      </c>
      <c r="F111" s="6" t="s">
        <v>811</v>
      </c>
      <c r="G111" s="77"/>
      <c r="H111" s="158"/>
      <c r="I111" s="186">
        <f t="shared" ref="I111:L111" si="8">I101-H91</f>
        <v>10</v>
      </c>
      <c r="J111" s="186">
        <f t="shared" si="8"/>
        <v>250</v>
      </c>
      <c r="K111" s="186">
        <f t="shared" si="8"/>
        <v>300</v>
      </c>
      <c r="L111" s="186">
        <f t="shared" si="8"/>
        <v>320</v>
      </c>
      <c r="N111" s="33" t="s">
        <v>678</v>
      </c>
      <c r="O111" s="6" t="s">
        <v>621</v>
      </c>
      <c r="P111" s="316"/>
      <c r="Q111" s="316"/>
      <c r="R111" s="316"/>
    </row>
    <row r="112" spans="1:18" s="3" customFormat="1" outlineLevel="1" x14ac:dyDescent="0.3">
      <c r="A112"/>
      <c r="B112" s="20" t="str">
        <f t="shared" si="5"/>
        <v>3.</v>
      </c>
      <c r="C112" s="20">
        <f>COUNTA(C$86:C111)+1</f>
        <v>20</v>
      </c>
      <c r="D112" s="151" t="str">
        <f>'2_LTS_Overview'!$E$80</f>
        <v xml:space="preserve">   warming / heat waves</v>
      </c>
      <c r="E112" s="6" t="str">
        <f t="shared" si="6"/>
        <v>[local currency]</v>
      </c>
      <c r="F112" s="6" t="s">
        <v>811</v>
      </c>
      <c r="G112" s="77"/>
      <c r="H112" s="158"/>
      <c r="I112" s="186">
        <f t="shared" ref="I112:L112" si="9">I102-H92</f>
        <v>10</v>
      </c>
      <c r="J112" s="186">
        <f t="shared" si="9"/>
        <v>200</v>
      </c>
      <c r="K112" s="186">
        <f t="shared" si="9"/>
        <v>220</v>
      </c>
      <c r="L112" s="186">
        <f t="shared" si="9"/>
        <v>250</v>
      </c>
      <c r="N112" s="33" t="s">
        <v>678</v>
      </c>
      <c r="O112" s="6" t="s">
        <v>621</v>
      </c>
      <c r="P112" s="316"/>
      <c r="Q112" s="316"/>
      <c r="R112" s="316"/>
    </row>
    <row r="113" spans="1:18" s="3" customFormat="1" outlineLevel="1" x14ac:dyDescent="0.3">
      <c r="A113"/>
      <c r="B113" s="20" t="str">
        <f t="shared" si="5"/>
        <v>3.</v>
      </c>
      <c r="C113" s="20">
        <f>COUNTA(C$86:C112)+1</f>
        <v>21</v>
      </c>
      <c r="D113" s="151" t="str">
        <f>'2_LTS_Overview'!$E$81</f>
        <v xml:space="preserve">   wind speed / storminess</v>
      </c>
      <c r="E113" s="6" t="str">
        <f t="shared" si="6"/>
        <v>[local currency]</v>
      </c>
      <c r="F113" s="6" t="s">
        <v>811</v>
      </c>
      <c r="G113" s="77"/>
      <c r="H113" s="158"/>
      <c r="I113" s="186">
        <f t="shared" ref="I113:L113" si="10">I103-H93</f>
        <v>0</v>
      </c>
      <c r="J113" s="186">
        <f t="shared" si="10"/>
        <v>100</v>
      </c>
      <c r="K113" s="186">
        <f t="shared" si="10"/>
        <v>150</v>
      </c>
      <c r="L113" s="186">
        <f t="shared" si="10"/>
        <v>150</v>
      </c>
      <c r="N113" s="33" t="s">
        <v>678</v>
      </c>
      <c r="O113" s="6" t="s">
        <v>621</v>
      </c>
      <c r="P113" s="316"/>
      <c r="Q113" s="316"/>
      <c r="R113" s="316"/>
    </row>
    <row r="114" spans="1:18" s="3" customFormat="1" outlineLevel="1" x14ac:dyDescent="0.3">
      <c r="A114"/>
      <c r="B114" s="20" t="str">
        <f t="shared" si="5"/>
        <v>3.</v>
      </c>
      <c r="C114" s="20">
        <f>COUNTA(C$86:C113)+1</f>
        <v>22</v>
      </c>
      <c r="D114" s="151" t="str">
        <f>'2_LTS_Overview'!$E$82</f>
        <v xml:space="preserve">   sea level rise</v>
      </c>
      <c r="E114" s="6" t="str">
        <f t="shared" si="6"/>
        <v>[local currency]</v>
      </c>
      <c r="F114" s="6" t="s">
        <v>811</v>
      </c>
      <c r="G114" s="77"/>
      <c r="H114" s="158"/>
      <c r="I114" s="186">
        <f t="shared" ref="I114:L114" si="11">I104-H94</f>
        <v>100</v>
      </c>
      <c r="J114" s="186">
        <f t="shared" si="11"/>
        <v>300</v>
      </c>
      <c r="K114" s="186">
        <f t="shared" si="11"/>
        <v>300</v>
      </c>
      <c r="L114" s="186">
        <f t="shared" si="11"/>
        <v>320</v>
      </c>
      <c r="N114" s="33" t="s">
        <v>678</v>
      </c>
      <c r="O114" s="6" t="s">
        <v>621</v>
      </c>
      <c r="P114" s="316"/>
      <c r="Q114" s="316"/>
      <c r="R114" s="316"/>
    </row>
    <row r="115" spans="1:18" s="3" customFormat="1" outlineLevel="1" x14ac:dyDescent="0.3">
      <c r="A115"/>
      <c r="B115" s="20" t="str">
        <f t="shared" si="5"/>
        <v>3.</v>
      </c>
      <c r="C115" s="20">
        <f>COUNTA(C$86:C114)+1</f>
        <v>23</v>
      </c>
      <c r="D115" s="151" t="str">
        <f>'2_LTS_Overview'!$E$83</f>
        <v xml:space="preserve">   [other disaster 1]</v>
      </c>
      <c r="E115" s="6" t="str">
        <f t="shared" si="6"/>
        <v>[local currency]</v>
      </c>
      <c r="F115" s="6" t="s">
        <v>811</v>
      </c>
      <c r="G115" s="78"/>
      <c r="H115" s="158"/>
      <c r="I115" s="186">
        <f t="shared" ref="I115:L115" si="12">I105-H95</f>
        <v>15</v>
      </c>
      <c r="J115" s="186">
        <f t="shared" si="12"/>
        <v>50</v>
      </c>
      <c r="K115" s="186">
        <f t="shared" si="12"/>
        <v>60</v>
      </c>
      <c r="L115" s="186">
        <f t="shared" si="12"/>
        <v>70</v>
      </c>
      <c r="N115" s="33" t="s">
        <v>678</v>
      </c>
      <c r="O115" s="6" t="s">
        <v>621</v>
      </c>
      <c r="P115" s="317"/>
      <c r="Q115" s="317"/>
      <c r="R115" s="317"/>
    </row>
    <row r="116" spans="1:18" s="3" customFormat="1" outlineLevel="1" x14ac:dyDescent="0.3">
      <c r="A116"/>
      <c r="B116" s="20" t="str">
        <f t="shared" si="5"/>
        <v>3.</v>
      </c>
      <c r="C116" s="20">
        <f>COUNTA(C$86:C115)+1</f>
        <v>24</v>
      </c>
      <c r="D116" s="152" t="str">
        <f>'2_LTS_Overview'!$E$84</f>
        <v xml:space="preserve">   [other disaster 2]</v>
      </c>
      <c r="E116" s="6" t="str">
        <f t="shared" si="6"/>
        <v>[local currency]</v>
      </c>
      <c r="F116" s="6" t="s">
        <v>811</v>
      </c>
      <c r="G116" s="78"/>
      <c r="H116" s="158"/>
      <c r="I116" s="186">
        <f t="shared" ref="I116:L116" si="13">I106-H96</f>
        <v>10</v>
      </c>
      <c r="J116" s="186">
        <f t="shared" si="13"/>
        <v>35</v>
      </c>
      <c r="K116" s="186">
        <f t="shared" si="13"/>
        <v>40</v>
      </c>
      <c r="L116" s="186">
        <f t="shared" si="13"/>
        <v>45</v>
      </c>
      <c r="N116" s="33"/>
      <c r="O116" s="6"/>
      <c r="Q116" s="50"/>
    </row>
    <row r="117" spans="1:18" outlineLevel="1" x14ac:dyDescent="0.3">
      <c r="B117" s="33"/>
      <c r="C117" s="33"/>
      <c r="D117" s="99"/>
      <c r="E117" s="6"/>
      <c r="F117" s="6"/>
      <c r="G117" s="6"/>
      <c r="H117" s="6"/>
      <c r="I117" s="6"/>
      <c r="J117" s="6"/>
      <c r="K117" s="6"/>
      <c r="L117" s="6"/>
      <c r="N117" s="6"/>
      <c r="O117" s="6"/>
      <c r="P117" s="6"/>
      <c r="Q117" s="6"/>
    </row>
    <row r="118" spans="1:18" outlineLevel="1" x14ac:dyDescent="0.3">
      <c r="B118" s="33"/>
      <c r="C118" s="33"/>
      <c r="D118" s="33"/>
      <c r="E118" s="33"/>
      <c r="F118" s="33"/>
      <c r="G118" s="33"/>
      <c r="H118" s="33"/>
      <c r="I118" s="33"/>
      <c r="J118" s="33"/>
      <c r="K118" s="64"/>
      <c r="L118" s="64"/>
      <c r="M118" s="64"/>
      <c r="N118" s="64"/>
      <c r="O118" s="64"/>
      <c r="P118" s="64"/>
      <c r="Q118" s="64"/>
    </row>
    <row r="119" spans="1:18" ht="15" thickBot="1" x14ac:dyDescent="0.35">
      <c r="B119" s="82" t="s">
        <v>576</v>
      </c>
      <c r="C119" s="82"/>
      <c r="D119" s="82"/>
      <c r="E119" s="81"/>
      <c r="F119" s="81"/>
      <c r="G119" s="81"/>
      <c r="H119" s="81"/>
      <c r="I119" s="81"/>
      <c r="J119" s="81"/>
      <c r="K119" s="81"/>
      <c r="L119" s="81"/>
      <c r="M119" s="81"/>
      <c r="N119" s="81"/>
      <c r="O119" s="81"/>
      <c r="P119" s="81"/>
      <c r="Q119" s="81"/>
      <c r="R119" s="81"/>
    </row>
    <row r="120" spans="1:18" ht="15" thickTop="1" x14ac:dyDescent="0.3">
      <c r="B120" s="33"/>
      <c r="C120" s="33"/>
      <c r="D120" s="33"/>
      <c r="E120" s="33"/>
      <c r="F120" s="33"/>
      <c r="G120" s="33"/>
      <c r="H120" s="33"/>
      <c r="I120" s="33"/>
      <c r="J120" s="33"/>
      <c r="K120" s="33"/>
      <c r="L120" s="33"/>
      <c r="M120" s="33"/>
      <c r="N120" s="33"/>
      <c r="O120" s="33"/>
      <c r="P120" s="33"/>
      <c r="Q120" s="33"/>
    </row>
    <row r="121" spans="1:18" s="3" customFormat="1" x14ac:dyDescent="0.3">
      <c r="A121"/>
      <c r="B121" s="104" t="s">
        <v>684</v>
      </c>
      <c r="C121" s="104"/>
      <c r="D121" s="85"/>
      <c r="E121" s="86"/>
      <c r="F121" s="86"/>
      <c r="G121" s="86"/>
      <c r="H121" s="86"/>
      <c r="I121" s="86"/>
      <c r="J121" s="86"/>
      <c r="K121" s="86"/>
      <c r="L121" s="86"/>
      <c r="M121" s="6"/>
      <c r="N121" s="6"/>
      <c r="O121" s="86"/>
      <c r="P121" s="86"/>
      <c r="Q121" s="86"/>
    </row>
    <row r="122" spans="1:18" s="3" customFormat="1" ht="15.6" customHeight="1" x14ac:dyDescent="0.3">
      <c r="A122"/>
      <c r="B122" s="147" t="s">
        <v>774</v>
      </c>
      <c r="C122" s="104"/>
      <c r="D122" s="85"/>
      <c r="E122" s="86"/>
      <c r="F122" s="86"/>
      <c r="G122" s="86"/>
      <c r="H122" s="86"/>
      <c r="I122" s="86"/>
      <c r="J122" s="86"/>
      <c r="K122" s="86"/>
      <c r="L122" s="86"/>
      <c r="M122" s="6"/>
      <c r="N122" s="6"/>
      <c r="O122" s="86"/>
      <c r="P122" s="86"/>
      <c r="Q122" s="86"/>
    </row>
    <row r="123" spans="1:18" s="3" customFormat="1" ht="15.6" customHeight="1" x14ac:dyDescent="0.3">
      <c r="A123"/>
      <c r="B123" s="147" t="s">
        <v>775</v>
      </c>
      <c r="C123" s="104"/>
      <c r="D123" s="85"/>
      <c r="E123" s="86"/>
      <c r="F123" s="86"/>
      <c r="G123" s="86"/>
      <c r="H123" s="86"/>
      <c r="I123" s="86"/>
      <c r="J123" s="86"/>
      <c r="K123" s="86"/>
      <c r="L123" s="86"/>
      <c r="M123" s="6"/>
      <c r="N123" s="6"/>
      <c r="O123" s="86"/>
      <c r="P123" s="86"/>
      <c r="Q123" s="86"/>
    </row>
    <row r="124" spans="1:18" s="3" customFormat="1" x14ac:dyDescent="0.3">
      <c r="A124"/>
      <c r="B124" s="147" t="s">
        <v>776</v>
      </c>
      <c r="C124" s="33"/>
      <c r="D124" s="33"/>
      <c r="E124" s="33"/>
      <c r="F124" s="33"/>
      <c r="G124" s="20"/>
      <c r="H124" s="33"/>
      <c r="I124" s="33"/>
      <c r="J124" s="33"/>
      <c r="K124" s="33"/>
      <c r="L124" s="33"/>
      <c r="M124" s="33"/>
      <c r="N124" s="6"/>
      <c r="O124" s="33"/>
      <c r="P124" s="33"/>
      <c r="Q124" s="33"/>
    </row>
    <row r="125" spans="1:18" s="3" customFormat="1" x14ac:dyDescent="0.3">
      <c r="A125"/>
      <c r="B125" s="147"/>
      <c r="C125" s="33"/>
      <c r="D125" s="33"/>
      <c r="E125" s="33"/>
      <c r="F125" s="33"/>
      <c r="G125" s="20"/>
      <c r="H125" s="33"/>
      <c r="I125" s="33"/>
      <c r="J125" s="33"/>
      <c r="K125" s="33"/>
      <c r="L125" s="33"/>
      <c r="M125" s="33"/>
      <c r="N125" s="6"/>
      <c r="O125" s="33"/>
      <c r="P125" s="33"/>
      <c r="Q125" s="33"/>
    </row>
    <row r="126" spans="1:18" s="3" customFormat="1" x14ac:dyDescent="0.3">
      <c r="A126"/>
      <c r="B126" s="33"/>
      <c r="C126" s="33"/>
      <c r="D126" s="33"/>
      <c r="E126" s="33"/>
      <c r="F126" s="33"/>
      <c r="G126" s="20"/>
      <c r="H126" s="33"/>
      <c r="I126" s="33"/>
      <c r="J126" s="33"/>
      <c r="K126" s="33"/>
      <c r="L126" s="33"/>
      <c r="M126" s="33"/>
      <c r="N126" s="6"/>
      <c r="O126" s="33"/>
      <c r="P126" s="33"/>
      <c r="Q126" s="33"/>
    </row>
    <row r="127" spans="1:18" outlineLevel="1" x14ac:dyDescent="0.3">
      <c r="B127" s="72" t="s">
        <v>10</v>
      </c>
      <c r="C127" s="72"/>
      <c r="D127" s="72" t="s">
        <v>777</v>
      </c>
      <c r="E127" s="72" t="s">
        <v>1013</v>
      </c>
      <c r="F127" s="72" t="s">
        <v>549</v>
      </c>
      <c r="G127" s="72" t="s">
        <v>13</v>
      </c>
      <c r="H127" s="156" t="s">
        <v>14</v>
      </c>
      <c r="I127" s="156" t="s">
        <v>664</v>
      </c>
      <c r="J127" s="156">
        <f>ST_milestone</f>
        <v>2025</v>
      </c>
      <c r="K127" s="156">
        <f>MT_milestone</f>
        <v>2035</v>
      </c>
      <c r="L127" s="156">
        <f>LT_milestone</f>
        <v>2050</v>
      </c>
      <c r="N127" s="72" t="s">
        <v>595</v>
      </c>
      <c r="O127" s="72" t="s">
        <v>596</v>
      </c>
      <c r="P127" s="72" t="s">
        <v>15</v>
      </c>
      <c r="Q127" s="72" t="s">
        <v>160</v>
      </c>
      <c r="R127" s="72" t="s">
        <v>685</v>
      </c>
    </row>
    <row r="128" spans="1:18" s="3" customFormat="1" outlineLevel="1" x14ac:dyDescent="0.3">
      <c r="A128"/>
      <c r="B128" s="33"/>
      <c r="C128" s="33"/>
      <c r="D128" s="33"/>
      <c r="E128" s="33"/>
      <c r="F128" s="33"/>
      <c r="G128" s="20"/>
      <c r="H128" s="157"/>
      <c r="I128" s="157"/>
      <c r="J128" s="157"/>
      <c r="K128" s="157"/>
      <c r="L128" s="157"/>
      <c r="N128" s="33"/>
      <c r="O128" s="6"/>
      <c r="P128" s="33"/>
      <c r="Q128" s="33"/>
    </row>
    <row r="129" spans="1:18" s="3" customFormat="1" ht="14.4" customHeight="1" outlineLevel="1" x14ac:dyDescent="0.3">
      <c r="A129"/>
      <c r="B129" s="20" t="str">
        <f>$B$3</f>
        <v>3.</v>
      </c>
      <c r="C129" s="20">
        <f>COUNTA(C$86:C128)+1</f>
        <v>25</v>
      </c>
      <c r="D129" s="99" t="s">
        <v>141</v>
      </c>
      <c r="E129" s="6" t="str">
        <f>local_currency</f>
        <v>[local currency]</v>
      </c>
      <c r="F129" s="6" t="s">
        <v>811</v>
      </c>
      <c r="G129" s="20"/>
      <c r="H129" s="149">
        <f>SUM(H131:H136)</f>
        <v>140</v>
      </c>
      <c r="I129" s="158"/>
      <c r="J129" s="158"/>
      <c r="K129" s="158"/>
      <c r="L129" s="158"/>
      <c r="N129" s="20" t="s">
        <v>677</v>
      </c>
      <c r="O129" s="6" t="s">
        <v>621</v>
      </c>
      <c r="P129" s="315" t="s">
        <v>1062</v>
      </c>
      <c r="Q129" s="318" t="s">
        <v>1074</v>
      </c>
      <c r="R129" s="324" t="s">
        <v>1025</v>
      </c>
    </row>
    <row r="130" spans="1:18" s="3" customFormat="1" outlineLevel="1" x14ac:dyDescent="0.3">
      <c r="A130"/>
      <c r="B130" s="20"/>
      <c r="C130" s="20"/>
      <c r="D130" s="33" t="str">
        <f>"Breakdown "&amp;Mitigation_breakdown</f>
        <v>Breakdown by sector</v>
      </c>
      <c r="E130" s="33"/>
      <c r="F130" s="33"/>
      <c r="G130" s="6"/>
      <c r="H130" s="148"/>
      <c r="I130" s="157"/>
      <c r="J130" s="157"/>
      <c r="K130" s="157"/>
      <c r="L130" s="157"/>
      <c r="N130" s="33"/>
      <c r="O130" s="33"/>
      <c r="P130" s="316"/>
      <c r="Q130" s="319"/>
      <c r="R130" s="316"/>
    </row>
    <row r="131" spans="1:18" s="3" customFormat="1" outlineLevel="1" x14ac:dyDescent="0.3">
      <c r="A131"/>
      <c r="B131" s="20" t="str">
        <f t="shared" ref="B131:B136" si="14">$B$3</f>
        <v>3.</v>
      </c>
      <c r="C131" s="20">
        <f>COUNTA(C$86:C130)+1</f>
        <v>26</v>
      </c>
      <c r="D131" s="153" t="str">
        <f>'2_LTS_Overview'!$E$90</f>
        <v xml:space="preserve">   energy production</v>
      </c>
      <c r="E131" s="6" t="str">
        <f t="shared" ref="E131:E136" si="15">local_currency</f>
        <v>[local currency]</v>
      </c>
      <c r="F131" s="6" t="s">
        <v>811</v>
      </c>
      <c r="G131" s="20"/>
      <c r="H131" s="187">
        <v>40</v>
      </c>
      <c r="I131" s="158"/>
      <c r="J131" s="158"/>
      <c r="K131" s="158"/>
      <c r="L131" s="158"/>
      <c r="N131" s="33" t="s">
        <v>678</v>
      </c>
      <c r="O131" s="6" t="s">
        <v>621</v>
      </c>
      <c r="P131" s="316"/>
      <c r="Q131" s="319"/>
      <c r="R131" s="316"/>
    </row>
    <row r="132" spans="1:18" s="3" customFormat="1" outlineLevel="1" x14ac:dyDescent="0.3">
      <c r="A132"/>
      <c r="B132" s="20" t="str">
        <f t="shared" si="14"/>
        <v>3.</v>
      </c>
      <c r="C132" s="20">
        <f>COUNTA(C$86:C131)+1</f>
        <v>27</v>
      </c>
      <c r="D132" s="154" t="str">
        <f>'2_LTS_Overview'!$E$91</f>
        <v xml:space="preserve">   buildings</v>
      </c>
      <c r="E132" s="6" t="str">
        <f t="shared" si="15"/>
        <v>[local currency]</v>
      </c>
      <c r="F132" s="6" t="s">
        <v>811</v>
      </c>
      <c r="G132" s="20"/>
      <c r="H132" s="187">
        <v>30</v>
      </c>
      <c r="I132" s="158"/>
      <c r="J132" s="158"/>
      <c r="K132" s="158"/>
      <c r="L132" s="158"/>
      <c r="N132" s="33" t="s">
        <v>678</v>
      </c>
      <c r="O132" s="6" t="s">
        <v>621</v>
      </c>
      <c r="P132" s="316"/>
      <c r="Q132" s="319"/>
      <c r="R132" s="316"/>
    </row>
    <row r="133" spans="1:18" s="3" customFormat="1" outlineLevel="1" x14ac:dyDescent="0.3">
      <c r="A133"/>
      <c r="B133" s="20" t="str">
        <f t="shared" si="14"/>
        <v>3.</v>
      </c>
      <c r="C133" s="20">
        <f>COUNTA(C$86:C132)+1</f>
        <v>28</v>
      </c>
      <c r="D133" s="154" t="str">
        <f>'2_LTS_Overview'!$E$92</f>
        <v xml:space="preserve">   transport</v>
      </c>
      <c r="E133" s="6" t="str">
        <f t="shared" si="15"/>
        <v>[local currency]</v>
      </c>
      <c r="F133" s="6" t="s">
        <v>811</v>
      </c>
      <c r="G133" s="20"/>
      <c r="H133" s="187">
        <v>20</v>
      </c>
      <c r="I133" s="158"/>
      <c r="J133" s="158"/>
      <c r="K133" s="158"/>
      <c r="L133" s="158"/>
      <c r="N133" s="33" t="s">
        <v>678</v>
      </c>
      <c r="O133" s="6" t="s">
        <v>621</v>
      </c>
      <c r="P133" s="316"/>
      <c r="Q133" s="319"/>
      <c r="R133" s="316"/>
    </row>
    <row r="134" spans="1:18" s="3" customFormat="1" outlineLevel="1" x14ac:dyDescent="0.3">
      <c r="A134"/>
      <c r="B134" s="20" t="str">
        <f t="shared" si="14"/>
        <v>3.</v>
      </c>
      <c r="C134" s="20">
        <f>COUNTA(C$86:C133)+1</f>
        <v>29</v>
      </c>
      <c r="D134" s="154" t="str">
        <f>'2_LTS_Overview'!$E$93</f>
        <v xml:space="preserve">   industry</v>
      </c>
      <c r="E134" s="6" t="str">
        <f t="shared" si="15"/>
        <v>[local currency]</v>
      </c>
      <c r="F134" s="6" t="s">
        <v>811</v>
      </c>
      <c r="G134" s="20"/>
      <c r="H134" s="187">
        <v>25</v>
      </c>
      <c r="I134" s="158"/>
      <c r="J134" s="158"/>
      <c r="K134" s="158"/>
      <c r="L134" s="158"/>
      <c r="N134" s="33" t="s">
        <v>678</v>
      </c>
      <c r="O134" s="6" t="s">
        <v>621</v>
      </c>
      <c r="P134" s="316"/>
      <c r="Q134" s="319"/>
      <c r="R134" s="316"/>
    </row>
    <row r="135" spans="1:18" s="3" customFormat="1" outlineLevel="1" x14ac:dyDescent="0.3">
      <c r="A135"/>
      <c r="B135" s="20" t="str">
        <f t="shared" si="14"/>
        <v>3.</v>
      </c>
      <c r="C135" s="20">
        <f>COUNTA(C$86:C134)+1</f>
        <v>30</v>
      </c>
      <c r="D135" s="154" t="str">
        <f>'2_LTS_Overview'!$E$94</f>
        <v xml:space="preserve">   AFOLU</v>
      </c>
      <c r="E135" s="6" t="str">
        <f t="shared" si="15"/>
        <v>[local currency]</v>
      </c>
      <c r="F135" s="6" t="s">
        <v>811</v>
      </c>
      <c r="G135" s="20"/>
      <c r="H135" s="187">
        <v>15</v>
      </c>
      <c r="I135" s="158"/>
      <c r="J135" s="158"/>
      <c r="K135" s="158"/>
      <c r="L135" s="158"/>
      <c r="N135" s="33" t="s">
        <v>678</v>
      </c>
      <c r="O135" s="6" t="s">
        <v>621</v>
      </c>
      <c r="P135" s="316"/>
      <c r="Q135" s="319"/>
      <c r="R135" s="316"/>
    </row>
    <row r="136" spans="1:18" s="3" customFormat="1" ht="31.5" customHeight="1" outlineLevel="1" x14ac:dyDescent="0.3">
      <c r="A136"/>
      <c r="B136" s="20" t="str">
        <f t="shared" si="14"/>
        <v>3.</v>
      </c>
      <c r="C136" s="20">
        <f>COUNTA(C$86:C135)+1</f>
        <v>31</v>
      </c>
      <c r="D136" s="155" t="str">
        <f>'2_LTS_Overview'!$E$95</f>
        <v xml:space="preserve">   [other]</v>
      </c>
      <c r="E136" s="6" t="str">
        <f t="shared" si="15"/>
        <v>[local currency]</v>
      </c>
      <c r="F136" s="6" t="s">
        <v>811</v>
      </c>
      <c r="G136" s="20"/>
      <c r="H136" s="187">
        <v>10</v>
      </c>
      <c r="I136" s="158"/>
      <c r="J136" s="158"/>
      <c r="K136" s="158"/>
      <c r="L136" s="158"/>
      <c r="N136" s="33" t="s">
        <v>678</v>
      </c>
      <c r="O136" s="6" t="s">
        <v>621</v>
      </c>
      <c r="P136" s="317"/>
      <c r="Q136" s="320"/>
      <c r="R136" s="317"/>
    </row>
    <row r="137" spans="1:18" s="3" customFormat="1" outlineLevel="1" x14ac:dyDescent="0.3">
      <c r="A137"/>
      <c r="B137" s="62"/>
      <c r="C137" s="62"/>
      <c r="D137" s="76"/>
      <c r="E137" s="33"/>
      <c r="F137" s="33"/>
      <c r="G137" s="20"/>
      <c r="H137" s="157"/>
      <c r="I137" s="157"/>
      <c r="J137" s="157"/>
      <c r="K137" s="157"/>
      <c r="L137" s="157"/>
      <c r="N137" s="33"/>
      <c r="O137" s="6"/>
      <c r="P137" s="33"/>
      <c r="Q137" s="33"/>
    </row>
    <row r="138" spans="1:18" outlineLevel="1" x14ac:dyDescent="0.3">
      <c r="B138" s="20" t="str">
        <f>$B$3</f>
        <v>3.</v>
      </c>
      <c r="C138" s="20">
        <f>COUNTA(C$86:C137)+1</f>
        <v>32</v>
      </c>
      <c r="D138" s="99" t="s">
        <v>625</v>
      </c>
      <c r="E138" s="48" t="str">
        <f>local_currency</f>
        <v>[local currency]</v>
      </c>
      <c r="F138" s="6" t="s">
        <v>811</v>
      </c>
      <c r="G138" s="20"/>
      <c r="H138" s="158"/>
      <c r="I138" s="149">
        <f>SUM(I140:I145)</f>
        <v>330</v>
      </c>
      <c r="J138" s="149">
        <f>SUM(J140:J145)</f>
        <v>365</v>
      </c>
      <c r="K138" s="149">
        <f>SUM(K140:K145)</f>
        <v>445</v>
      </c>
      <c r="L138" s="149">
        <f>SUM(L140:L145)</f>
        <v>520</v>
      </c>
      <c r="N138" s="33" t="s">
        <v>677</v>
      </c>
      <c r="O138" s="6" t="s">
        <v>621</v>
      </c>
      <c r="P138" s="315" t="s">
        <v>1063</v>
      </c>
      <c r="Q138" s="321" t="s">
        <v>904</v>
      </c>
      <c r="R138" s="325" t="s">
        <v>1027</v>
      </c>
    </row>
    <row r="139" spans="1:18" outlineLevel="1" x14ac:dyDescent="0.3">
      <c r="B139" s="33"/>
      <c r="C139" s="33"/>
      <c r="D139" s="33" t="str">
        <f>"Breakdown "&amp;Mitigation_breakdown</f>
        <v>Breakdown by sector</v>
      </c>
      <c r="E139" s="33"/>
      <c r="F139" s="6"/>
      <c r="G139" s="3"/>
      <c r="H139" s="148"/>
      <c r="I139" s="148"/>
      <c r="J139" s="148"/>
      <c r="K139" s="148"/>
      <c r="L139" s="148"/>
      <c r="N139" s="64"/>
      <c r="O139" s="64"/>
      <c r="P139" s="316"/>
      <c r="Q139" s="322"/>
      <c r="R139" s="322"/>
    </row>
    <row r="140" spans="1:18" outlineLevel="1" x14ac:dyDescent="0.3">
      <c r="B140" s="20" t="str">
        <f t="shared" ref="B140:B145" si="16">$B$3</f>
        <v>3.</v>
      </c>
      <c r="C140" s="20">
        <f>COUNTA(C$86:C139)+1</f>
        <v>33</v>
      </c>
      <c r="D140" s="153" t="str">
        <f>'2_LTS_Overview'!$E$90</f>
        <v xml:space="preserve">   energy production</v>
      </c>
      <c r="E140" s="48" t="str">
        <f t="shared" ref="E140:E145" si="17">local_currency</f>
        <v>[local currency]</v>
      </c>
      <c r="F140" s="6" t="s">
        <v>811</v>
      </c>
      <c r="G140" s="20"/>
      <c r="H140" s="158"/>
      <c r="I140" s="187">
        <v>60</v>
      </c>
      <c r="J140" s="187">
        <v>70</v>
      </c>
      <c r="K140" s="187">
        <v>80</v>
      </c>
      <c r="L140" s="187">
        <v>100</v>
      </c>
      <c r="N140" s="33" t="s">
        <v>678</v>
      </c>
      <c r="O140" s="6" t="s">
        <v>621</v>
      </c>
      <c r="P140" s="316"/>
      <c r="Q140" s="322"/>
      <c r="R140" s="322"/>
    </row>
    <row r="141" spans="1:18" outlineLevel="1" x14ac:dyDescent="0.3">
      <c r="B141" s="20" t="str">
        <f t="shared" si="16"/>
        <v>3.</v>
      </c>
      <c r="C141" s="20">
        <f>COUNTA(C$86:C140)+1</f>
        <v>34</v>
      </c>
      <c r="D141" s="154" t="str">
        <f>'2_LTS_Overview'!$E$91</f>
        <v xml:space="preserve">   buildings</v>
      </c>
      <c r="E141" s="48" t="str">
        <f t="shared" si="17"/>
        <v>[local currency]</v>
      </c>
      <c r="F141" s="6" t="s">
        <v>811</v>
      </c>
      <c r="G141" s="20"/>
      <c r="H141" s="158"/>
      <c r="I141" s="187">
        <v>80</v>
      </c>
      <c r="J141" s="187">
        <v>90</v>
      </c>
      <c r="K141" s="187">
        <v>120</v>
      </c>
      <c r="L141" s="187">
        <v>140</v>
      </c>
      <c r="N141" s="33" t="s">
        <v>678</v>
      </c>
      <c r="O141" s="6" t="s">
        <v>621</v>
      </c>
      <c r="P141" s="316"/>
      <c r="Q141" s="322"/>
      <c r="R141" s="322"/>
    </row>
    <row r="142" spans="1:18" outlineLevel="1" x14ac:dyDescent="0.3">
      <c r="B142" s="20" t="str">
        <f t="shared" si="16"/>
        <v>3.</v>
      </c>
      <c r="C142" s="20">
        <f>COUNTA(C$86:C141)+1</f>
        <v>35</v>
      </c>
      <c r="D142" s="154" t="str">
        <f>'2_LTS_Overview'!$E$92</f>
        <v xml:space="preserve">   transport</v>
      </c>
      <c r="E142" s="48" t="str">
        <f t="shared" si="17"/>
        <v>[local currency]</v>
      </c>
      <c r="F142" s="6" t="s">
        <v>811</v>
      </c>
      <c r="G142" s="20"/>
      <c r="H142" s="158"/>
      <c r="I142" s="187">
        <v>70</v>
      </c>
      <c r="J142" s="187">
        <v>75</v>
      </c>
      <c r="K142" s="187">
        <v>75</v>
      </c>
      <c r="L142" s="187">
        <v>80</v>
      </c>
      <c r="N142" s="33" t="s">
        <v>678</v>
      </c>
      <c r="O142" s="6" t="s">
        <v>621</v>
      </c>
      <c r="P142" s="316"/>
      <c r="Q142" s="322"/>
      <c r="R142" s="322"/>
    </row>
    <row r="143" spans="1:18" outlineLevel="1" x14ac:dyDescent="0.3">
      <c r="B143" s="20" t="str">
        <f t="shared" si="16"/>
        <v>3.</v>
      </c>
      <c r="C143" s="20">
        <f>COUNTA(C$86:C142)+1</f>
        <v>36</v>
      </c>
      <c r="D143" s="154" t="str">
        <f>'2_LTS_Overview'!$E$93</f>
        <v xml:space="preserve">   industry</v>
      </c>
      <c r="E143" s="48" t="str">
        <f t="shared" si="17"/>
        <v>[local currency]</v>
      </c>
      <c r="F143" s="6" t="s">
        <v>811</v>
      </c>
      <c r="G143" s="20"/>
      <c r="H143" s="158"/>
      <c r="I143" s="187">
        <v>40</v>
      </c>
      <c r="J143" s="187">
        <v>40</v>
      </c>
      <c r="K143" s="187">
        <v>60</v>
      </c>
      <c r="L143" s="187">
        <v>70</v>
      </c>
      <c r="N143" s="33" t="s">
        <v>678</v>
      </c>
      <c r="O143" s="6" t="s">
        <v>621</v>
      </c>
      <c r="P143" s="316"/>
      <c r="Q143" s="322"/>
      <c r="R143" s="322"/>
    </row>
    <row r="144" spans="1:18" outlineLevel="1" x14ac:dyDescent="0.3">
      <c r="B144" s="20" t="str">
        <f t="shared" si="16"/>
        <v>3.</v>
      </c>
      <c r="C144" s="20">
        <f>COUNTA(C$86:C143)+1</f>
        <v>37</v>
      </c>
      <c r="D144" s="154" t="str">
        <f>'2_LTS_Overview'!$E$94</f>
        <v xml:space="preserve">   AFOLU</v>
      </c>
      <c r="E144" s="48" t="str">
        <f t="shared" si="17"/>
        <v>[local currency]</v>
      </c>
      <c r="F144" s="6" t="s">
        <v>811</v>
      </c>
      <c r="G144" s="20"/>
      <c r="H144" s="158"/>
      <c r="I144" s="187">
        <v>30</v>
      </c>
      <c r="J144" s="187">
        <v>40</v>
      </c>
      <c r="K144" s="187">
        <v>45</v>
      </c>
      <c r="L144" s="187">
        <v>50</v>
      </c>
      <c r="N144" s="33" t="s">
        <v>678</v>
      </c>
      <c r="O144" s="6" t="s">
        <v>621</v>
      </c>
      <c r="P144" s="316"/>
      <c r="Q144" s="322"/>
      <c r="R144" s="322"/>
    </row>
    <row r="145" spans="1:18" outlineLevel="1" x14ac:dyDescent="0.3">
      <c r="B145" s="20" t="str">
        <f t="shared" si="16"/>
        <v>3.</v>
      </c>
      <c r="C145" s="20">
        <f>COUNTA(C$86:C144)+1</f>
        <v>38</v>
      </c>
      <c r="D145" s="155" t="str">
        <f>'2_LTS_Overview'!$E$95</f>
        <v xml:space="preserve">   [other]</v>
      </c>
      <c r="E145" s="48" t="str">
        <f t="shared" si="17"/>
        <v>[local currency]</v>
      </c>
      <c r="F145" s="6" t="s">
        <v>811</v>
      </c>
      <c r="G145" s="20"/>
      <c r="H145" s="158"/>
      <c r="I145" s="187">
        <v>50</v>
      </c>
      <c r="J145" s="187">
        <v>50</v>
      </c>
      <c r="K145" s="187">
        <v>65</v>
      </c>
      <c r="L145" s="187">
        <v>80</v>
      </c>
      <c r="N145" s="33" t="s">
        <v>678</v>
      </c>
      <c r="O145" s="6" t="s">
        <v>621</v>
      </c>
      <c r="P145" s="317"/>
      <c r="Q145" s="323"/>
      <c r="R145" s="323"/>
    </row>
    <row r="146" spans="1:18" outlineLevel="1" x14ac:dyDescent="0.3">
      <c r="B146" s="33"/>
      <c r="C146" s="33"/>
      <c r="D146" s="33"/>
      <c r="E146" s="64"/>
      <c r="F146" s="64"/>
      <c r="G146" s="3"/>
      <c r="H146" s="148"/>
      <c r="I146" s="148"/>
      <c r="J146" s="159"/>
      <c r="K146" s="159"/>
      <c r="L146" s="159"/>
      <c r="N146" s="64"/>
      <c r="O146" s="64"/>
      <c r="P146" s="64"/>
      <c r="Q146" s="64"/>
    </row>
    <row r="147" spans="1:18" outlineLevel="1" x14ac:dyDescent="0.3">
      <c r="B147" s="20" t="str">
        <f>$B$3</f>
        <v>3.</v>
      </c>
      <c r="C147" s="20">
        <f>COUNTA(C$86:C146)+1</f>
        <v>39</v>
      </c>
      <c r="D147" s="99" t="s">
        <v>823</v>
      </c>
      <c r="E147" s="48" t="str">
        <f>local_currency</f>
        <v>[local currency]</v>
      </c>
      <c r="F147" s="6" t="s">
        <v>811</v>
      </c>
      <c r="G147" s="3" t="s">
        <v>140</v>
      </c>
      <c r="H147" s="158"/>
      <c r="I147" s="149">
        <f>I138-$H129</f>
        <v>190</v>
      </c>
      <c r="J147" s="149">
        <f>J138-$H129</f>
        <v>225</v>
      </c>
      <c r="K147" s="149">
        <f>K138-$H129</f>
        <v>305</v>
      </c>
      <c r="L147" s="149">
        <f>L138-$H129</f>
        <v>380</v>
      </c>
      <c r="N147" s="33" t="s">
        <v>677</v>
      </c>
      <c r="O147" t="s">
        <v>578</v>
      </c>
    </row>
    <row r="148" spans="1:18" outlineLevel="1" x14ac:dyDescent="0.3">
      <c r="B148" s="33"/>
      <c r="C148" s="33"/>
      <c r="D148" s="33" t="str">
        <f>"Breakdown "&amp;Mitigation_breakdown</f>
        <v>Breakdown by sector</v>
      </c>
      <c r="E148" s="33"/>
      <c r="F148" s="6"/>
      <c r="G148" s="3"/>
      <c r="H148" s="148"/>
      <c r="I148" s="148"/>
      <c r="J148" s="148"/>
      <c r="K148" s="148"/>
      <c r="L148" s="148"/>
      <c r="N148" s="64"/>
      <c r="O148" s="64"/>
      <c r="P148" s="315" t="s">
        <v>1018</v>
      </c>
      <c r="Q148" s="315"/>
      <c r="R148" s="315"/>
    </row>
    <row r="149" spans="1:18" outlineLevel="1" x14ac:dyDescent="0.3">
      <c r="B149" s="20" t="str">
        <f t="shared" ref="B149:B154" si="18">$B$3</f>
        <v>3.</v>
      </c>
      <c r="C149" s="20">
        <f>COUNTA(C$86:C148)+1</f>
        <v>40</v>
      </c>
      <c r="D149" s="153" t="str">
        <f>'2_LTS_Overview'!$E$90</f>
        <v xml:space="preserve">   energy production</v>
      </c>
      <c r="E149" s="48" t="str">
        <f t="shared" ref="E149:E154" si="19">local_currency</f>
        <v>[local currency]</v>
      </c>
      <c r="F149" s="6" t="s">
        <v>811</v>
      </c>
      <c r="G149" s="20"/>
      <c r="H149" s="158"/>
      <c r="I149" s="185">
        <f>I140-H131</f>
        <v>20</v>
      </c>
      <c r="J149" s="185">
        <f t="shared" ref="J149:L149" si="20">J140-I131</f>
        <v>70</v>
      </c>
      <c r="K149" s="185">
        <f t="shared" si="20"/>
        <v>80</v>
      </c>
      <c r="L149" s="185">
        <f t="shared" si="20"/>
        <v>100</v>
      </c>
      <c r="N149" s="33" t="s">
        <v>678</v>
      </c>
      <c r="O149" s="6" t="s">
        <v>621</v>
      </c>
      <c r="P149" s="316"/>
      <c r="Q149" s="316"/>
      <c r="R149" s="316"/>
    </row>
    <row r="150" spans="1:18" outlineLevel="1" x14ac:dyDescent="0.3">
      <c r="B150" s="20" t="str">
        <f t="shared" si="18"/>
        <v>3.</v>
      </c>
      <c r="C150" s="20">
        <f>COUNTA(C$86:C149)+1</f>
        <v>41</v>
      </c>
      <c r="D150" s="154" t="str">
        <f>'2_LTS_Overview'!$E$91</f>
        <v xml:space="preserve">   buildings</v>
      </c>
      <c r="E150" s="48" t="str">
        <f t="shared" si="19"/>
        <v>[local currency]</v>
      </c>
      <c r="F150" s="6" t="s">
        <v>811</v>
      </c>
      <c r="G150" s="20"/>
      <c r="H150" s="158"/>
      <c r="I150" s="185">
        <f t="shared" ref="I150:L150" si="21">I141-H132</f>
        <v>50</v>
      </c>
      <c r="J150" s="185">
        <f t="shared" si="21"/>
        <v>90</v>
      </c>
      <c r="K150" s="185">
        <f t="shared" si="21"/>
        <v>120</v>
      </c>
      <c r="L150" s="185">
        <f t="shared" si="21"/>
        <v>140</v>
      </c>
      <c r="N150" s="33" t="s">
        <v>678</v>
      </c>
      <c r="O150" s="6" t="s">
        <v>621</v>
      </c>
      <c r="P150" s="316"/>
      <c r="Q150" s="316"/>
      <c r="R150" s="316"/>
    </row>
    <row r="151" spans="1:18" outlineLevel="1" x14ac:dyDescent="0.3">
      <c r="B151" s="20" t="str">
        <f t="shared" si="18"/>
        <v>3.</v>
      </c>
      <c r="C151" s="20">
        <f>COUNTA(C$86:C150)+1</f>
        <v>42</v>
      </c>
      <c r="D151" s="154" t="str">
        <f>'2_LTS_Overview'!$E$92</f>
        <v xml:space="preserve">   transport</v>
      </c>
      <c r="E151" s="48" t="str">
        <f t="shared" si="19"/>
        <v>[local currency]</v>
      </c>
      <c r="F151" s="6" t="s">
        <v>811</v>
      </c>
      <c r="G151" s="20"/>
      <c r="H151" s="158"/>
      <c r="I151" s="185">
        <f t="shared" ref="I151:L151" si="22">I142-H133</f>
        <v>50</v>
      </c>
      <c r="J151" s="185">
        <f t="shared" si="22"/>
        <v>75</v>
      </c>
      <c r="K151" s="185">
        <f t="shared" si="22"/>
        <v>75</v>
      </c>
      <c r="L151" s="185">
        <f t="shared" si="22"/>
        <v>80</v>
      </c>
      <c r="N151" s="33" t="s">
        <v>678</v>
      </c>
      <c r="O151" s="6" t="s">
        <v>621</v>
      </c>
      <c r="P151" s="316"/>
      <c r="Q151" s="316"/>
      <c r="R151" s="316"/>
    </row>
    <row r="152" spans="1:18" outlineLevel="1" x14ac:dyDescent="0.3">
      <c r="B152" s="20" t="str">
        <f t="shared" si="18"/>
        <v>3.</v>
      </c>
      <c r="C152" s="20">
        <f>COUNTA(C$86:C151)+1</f>
        <v>43</v>
      </c>
      <c r="D152" s="154" t="str">
        <f>'2_LTS_Overview'!$E$93</f>
        <v xml:space="preserve">   industry</v>
      </c>
      <c r="E152" s="48" t="str">
        <f t="shared" si="19"/>
        <v>[local currency]</v>
      </c>
      <c r="F152" s="6" t="s">
        <v>811</v>
      </c>
      <c r="G152" s="20"/>
      <c r="H152" s="158"/>
      <c r="I152" s="185">
        <f t="shared" ref="I152:L152" si="23">I143-H134</f>
        <v>15</v>
      </c>
      <c r="J152" s="185">
        <f t="shared" si="23"/>
        <v>40</v>
      </c>
      <c r="K152" s="185">
        <f t="shared" si="23"/>
        <v>60</v>
      </c>
      <c r="L152" s="185">
        <f t="shared" si="23"/>
        <v>70</v>
      </c>
      <c r="N152" s="33" t="s">
        <v>678</v>
      </c>
      <c r="O152" s="6" t="s">
        <v>621</v>
      </c>
      <c r="P152" s="316"/>
      <c r="Q152" s="316"/>
      <c r="R152" s="316"/>
    </row>
    <row r="153" spans="1:18" outlineLevel="1" x14ac:dyDescent="0.3">
      <c r="B153" s="20" t="str">
        <f t="shared" si="18"/>
        <v>3.</v>
      </c>
      <c r="C153" s="20">
        <f>COUNTA(C$86:C152)+1</f>
        <v>44</v>
      </c>
      <c r="D153" s="154" t="str">
        <f>'2_LTS_Overview'!$E$94</f>
        <v xml:space="preserve">   AFOLU</v>
      </c>
      <c r="E153" s="48" t="str">
        <f t="shared" si="19"/>
        <v>[local currency]</v>
      </c>
      <c r="F153" s="6" t="s">
        <v>811</v>
      </c>
      <c r="G153" s="20"/>
      <c r="H153" s="158"/>
      <c r="I153" s="185">
        <f t="shared" ref="I153:L153" si="24">I144-H135</f>
        <v>15</v>
      </c>
      <c r="J153" s="185">
        <f t="shared" si="24"/>
        <v>40</v>
      </c>
      <c r="K153" s="185">
        <f t="shared" si="24"/>
        <v>45</v>
      </c>
      <c r="L153" s="185">
        <f t="shared" si="24"/>
        <v>50</v>
      </c>
      <c r="N153" s="33" t="s">
        <v>678</v>
      </c>
      <c r="O153" s="6" t="s">
        <v>621</v>
      </c>
      <c r="P153" s="316"/>
      <c r="Q153" s="316"/>
      <c r="R153" s="316"/>
    </row>
    <row r="154" spans="1:18" outlineLevel="1" x14ac:dyDescent="0.3">
      <c r="B154" s="20" t="str">
        <f t="shared" si="18"/>
        <v>3.</v>
      </c>
      <c r="C154" s="20">
        <f>COUNTA(C$86:C153)+1</f>
        <v>45</v>
      </c>
      <c r="D154" s="155" t="str">
        <f>'2_LTS_Overview'!$E$95</f>
        <v xml:space="preserve">   [other]</v>
      </c>
      <c r="E154" s="48" t="str">
        <f t="shared" si="19"/>
        <v>[local currency]</v>
      </c>
      <c r="F154" s="6" t="s">
        <v>811</v>
      </c>
      <c r="G154" s="20"/>
      <c r="H154" s="158"/>
      <c r="I154" s="185">
        <f t="shared" ref="I154:L154" si="25">I145-H136</f>
        <v>40</v>
      </c>
      <c r="J154" s="185">
        <f t="shared" si="25"/>
        <v>50</v>
      </c>
      <c r="K154" s="185">
        <f t="shared" si="25"/>
        <v>65</v>
      </c>
      <c r="L154" s="185">
        <f t="shared" si="25"/>
        <v>80</v>
      </c>
      <c r="N154" s="33" t="s">
        <v>678</v>
      </c>
      <c r="O154" s="6" t="s">
        <v>621</v>
      </c>
      <c r="P154" s="316"/>
      <c r="Q154" s="316"/>
      <c r="R154" s="316"/>
    </row>
    <row r="155" spans="1:18" outlineLevel="1" x14ac:dyDescent="0.3">
      <c r="B155" s="33"/>
      <c r="C155" s="33"/>
      <c r="D155" s="99"/>
      <c r="E155" s="99"/>
      <c r="F155" s="99"/>
      <c r="G155" s="6"/>
      <c r="H155" s="6"/>
      <c r="I155" s="6"/>
      <c r="J155" s="6"/>
      <c r="K155" s="6"/>
      <c r="L155" s="6"/>
      <c r="N155" s="6"/>
      <c r="O155" s="6"/>
      <c r="P155" s="317"/>
      <c r="Q155" s="317"/>
      <c r="R155" s="317"/>
    </row>
    <row r="156" spans="1:18" outlineLevel="1" x14ac:dyDescent="0.3"/>
    <row r="157" spans="1:18" ht="15" thickBot="1" x14ac:dyDescent="0.35">
      <c r="B157" s="82" t="s">
        <v>758</v>
      </c>
      <c r="C157" s="82"/>
      <c r="D157" s="82"/>
      <c r="E157" s="81"/>
      <c r="F157" s="81"/>
      <c r="G157" s="81"/>
      <c r="H157" s="81"/>
      <c r="I157" s="81"/>
      <c r="J157" s="81"/>
      <c r="K157" s="81"/>
      <c r="L157" s="81"/>
      <c r="M157" s="81"/>
      <c r="N157" s="81"/>
      <c r="O157" s="81"/>
      <c r="P157" s="81"/>
      <c r="Q157" s="81"/>
      <c r="R157" s="81"/>
    </row>
    <row r="158" spans="1:18" ht="15" thickTop="1" x14ac:dyDescent="0.3">
      <c r="B158" s="33"/>
      <c r="C158" s="33"/>
      <c r="D158" s="33"/>
      <c r="E158" s="33"/>
      <c r="F158" s="33"/>
      <c r="G158" s="33"/>
      <c r="H158" s="33"/>
      <c r="I158" s="33"/>
      <c r="J158" s="33"/>
      <c r="K158" s="33"/>
      <c r="L158" s="33"/>
      <c r="M158" s="33"/>
      <c r="N158" s="33"/>
      <c r="O158" s="33"/>
      <c r="P158" s="33"/>
      <c r="Q158" s="33"/>
    </row>
    <row r="159" spans="1:18" s="3" customFormat="1" x14ac:dyDescent="0.3">
      <c r="A159"/>
      <c r="B159" s="104" t="s">
        <v>643</v>
      </c>
      <c r="C159" s="104"/>
      <c r="D159" s="85"/>
      <c r="E159" s="80"/>
      <c r="F159" s="80"/>
      <c r="G159" s="80"/>
      <c r="H159" s="80"/>
      <c r="I159" s="80"/>
      <c r="J159" s="80"/>
      <c r="K159" s="80"/>
      <c r="L159" s="80"/>
      <c r="M159" s="80"/>
      <c r="N159" s="80"/>
      <c r="O159" s="80"/>
      <c r="P159" s="80"/>
      <c r="Q159" s="80"/>
    </row>
    <row r="160" spans="1:18" s="3" customFormat="1" x14ac:dyDescent="0.3">
      <c r="A160"/>
      <c r="D160" s="63"/>
      <c r="E160" s="6"/>
      <c r="F160" s="6"/>
      <c r="G160" s="6"/>
      <c r="H160" s="6"/>
      <c r="I160" s="6"/>
      <c r="J160" s="6"/>
      <c r="K160" s="6"/>
      <c r="L160" s="6"/>
      <c r="O160" s="6"/>
      <c r="P160" s="6"/>
      <c r="Q160" s="6"/>
    </row>
    <row r="161" spans="1:18" s="3" customFormat="1" x14ac:dyDescent="0.3">
      <c r="A161"/>
      <c r="D161" s="63"/>
      <c r="E161" s="6"/>
      <c r="F161" s="6"/>
      <c r="G161" s="6"/>
      <c r="H161" s="6"/>
      <c r="I161" s="6"/>
      <c r="J161" s="6"/>
      <c r="K161" s="6"/>
      <c r="L161" s="6"/>
      <c r="O161" s="6"/>
      <c r="P161" s="6"/>
      <c r="Q161" s="6"/>
    </row>
    <row r="162" spans="1:18" outlineLevel="1" x14ac:dyDescent="0.3">
      <c r="B162" s="72" t="s">
        <v>10</v>
      </c>
      <c r="C162" s="72"/>
      <c r="D162" s="72" t="s">
        <v>777</v>
      </c>
      <c r="E162" s="72" t="s">
        <v>1013</v>
      </c>
      <c r="F162" s="72" t="s">
        <v>549</v>
      </c>
      <c r="G162" s="72" t="s">
        <v>13</v>
      </c>
      <c r="H162" s="156" t="s">
        <v>14</v>
      </c>
      <c r="I162" s="156" t="s">
        <v>664</v>
      </c>
      <c r="J162" s="156">
        <f>ST_milestone</f>
        <v>2025</v>
      </c>
      <c r="K162" s="156">
        <f>MT_milestone</f>
        <v>2035</v>
      </c>
      <c r="L162" s="156">
        <f>LT_milestone</f>
        <v>2050</v>
      </c>
      <c r="N162" s="72" t="s">
        <v>595</v>
      </c>
      <c r="O162" s="72" t="s">
        <v>596</v>
      </c>
      <c r="P162" s="72" t="s">
        <v>15</v>
      </c>
      <c r="Q162" s="72" t="s">
        <v>160</v>
      </c>
      <c r="R162" s="72" t="s">
        <v>685</v>
      </c>
    </row>
    <row r="163" spans="1:18" s="3" customFormat="1" outlineLevel="1" x14ac:dyDescent="0.3">
      <c r="A163"/>
      <c r="D163" s="63"/>
      <c r="E163" s="6"/>
      <c r="F163" s="6"/>
      <c r="G163" s="6"/>
      <c r="H163" s="160"/>
      <c r="I163" s="160"/>
      <c r="J163" s="160"/>
      <c r="K163" s="160"/>
      <c r="L163" s="160"/>
      <c r="P163" s="6"/>
      <c r="Q163" s="6"/>
    </row>
    <row r="164" spans="1:18" s="3" customFormat="1" outlineLevel="1" x14ac:dyDescent="0.3">
      <c r="A164"/>
      <c r="B164" s="20" t="str">
        <f>$B$3</f>
        <v>3.</v>
      </c>
      <c r="C164" s="20">
        <f>COUNTA(C$86:C163)+1</f>
        <v>46</v>
      </c>
      <c r="D164" s="28" t="s">
        <v>142</v>
      </c>
      <c r="E164" s="48" t="str">
        <f>local_currency</f>
        <v>[local currency]</v>
      </c>
      <c r="F164" s="48"/>
      <c r="G164" s="6" t="s">
        <v>143</v>
      </c>
      <c r="H164" s="149">
        <f>H88+H129</f>
        <v>930</v>
      </c>
      <c r="I164" s="158"/>
      <c r="J164" s="158"/>
      <c r="K164" s="158"/>
      <c r="L164" s="158"/>
      <c r="N164" s="33" t="s">
        <v>677</v>
      </c>
      <c r="O164" s="6" t="s">
        <v>621</v>
      </c>
    </row>
    <row r="165" spans="1:18" s="3" customFormat="1" outlineLevel="1" x14ac:dyDescent="0.3">
      <c r="A165"/>
      <c r="B165" s="20"/>
      <c r="C165" s="20"/>
      <c r="D165" s="20"/>
      <c r="E165" s="6"/>
      <c r="F165" s="6"/>
      <c r="G165" s="6"/>
      <c r="H165" s="160"/>
      <c r="I165" s="160"/>
      <c r="J165" s="160"/>
      <c r="K165" s="160"/>
      <c r="L165" s="160"/>
      <c r="N165" s="33"/>
      <c r="O165" s="6"/>
    </row>
    <row r="166" spans="1:18" s="3" customFormat="1" outlineLevel="1" x14ac:dyDescent="0.3">
      <c r="B166" s="20" t="str">
        <f>$B$3</f>
        <v>3.</v>
      </c>
      <c r="C166" s="20">
        <f>COUNTA(C$86:C165)+1</f>
        <v>47</v>
      </c>
      <c r="D166" s="28" t="s">
        <v>144</v>
      </c>
      <c r="E166" s="48" t="str">
        <f>local_currency</f>
        <v>[local currency]</v>
      </c>
      <c r="F166" s="48"/>
      <c r="G166" s="3" t="s">
        <v>598</v>
      </c>
      <c r="H166" s="158"/>
      <c r="I166" s="149">
        <f>I108+I147</f>
        <v>355</v>
      </c>
      <c r="J166" s="149">
        <f>J108+J147</f>
        <v>520</v>
      </c>
      <c r="K166" s="149">
        <f>K108+K147</f>
        <v>785</v>
      </c>
      <c r="L166" s="149">
        <f>L108+L147</f>
        <v>955</v>
      </c>
      <c r="N166" s="33" t="s">
        <v>677</v>
      </c>
      <c r="O166" s="6" t="s">
        <v>578</v>
      </c>
      <c r="P166" s="3" t="s">
        <v>756</v>
      </c>
    </row>
    <row r="167" spans="1:18" outlineLevel="1" x14ac:dyDescent="0.3">
      <c r="B167" s="33"/>
      <c r="C167" s="33"/>
      <c r="D167" s="99"/>
      <c r="E167" s="6"/>
      <c r="F167" s="6"/>
      <c r="G167" s="6"/>
      <c r="H167" s="6"/>
      <c r="I167" s="6"/>
      <c r="J167" s="6"/>
      <c r="K167" s="6"/>
      <c r="L167" s="6"/>
      <c r="M167" s="6"/>
      <c r="N167" s="6"/>
      <c r="O167" s="6"/>
      <c r="P167" s="6"/>
      <c r="Q167" s="6"/>
    </row>
    <row r="168" spans="1:18" s="3" customFormat="1" outlineLevel="1" x14ac:dyDescent="0.3">
      <c r="D168" s="63"/>
      <c r="E168" s="6"/>
      <c r="F168" s="6"/>
      <c r="G168" s="6"/>
      <c r="H168" s="6"/>
      <c r="I168" s="6"/>
      <c r="J168" s="6"/>
      <c r="K168" s="6"/>
      <c r="L168" s="6"/>
      <c r="O168" s="6"/>
      <c r="P168" s="6"/>
      <c r="Q168" s="6"/>
    </row>
    <row r="169" spans="1:18" ht="15" thickBot="1" x14ac:dyDescent="0.35">
      <c r="B169" s="82" t="s">
        <v>690</v>
      </c>
      <c r="C169" s="82"/>
      <c r="D169" s="82"/>
      <c r="E169" s="81"/>
      <c r="F169" s="81"/>
      <c r="G169" s="81"/>
      <c r="H169" s="81"/>
      <c r="I169" s="81"/>
      <c r="J169" s="81"/>
      <c r="K169" s="81"/>
      <c r="L169" s="81"/>
      <c r="M169" s="81"/>
      <c r="N169" s="81"/>
      <c r="O169" s="81"/>
      <c r="P169" s="81"/>
      <c r="Q169" s="81"/>
      <c r="R169" s="81"/>
    </row>
    <row r="170" spans="1:18" s="3" customFormat="1" ht="15" thickTop="1" x14ac:dyDescent="0.3">
      <c r="D170" s="63"/>
      <c r="E170" s="6"/>
      <c r="F170" s="6"/>
      <c r="G170" s="6"/>
      <c r="H170" s="6"/>
      <c r="I170" s="6"/>
      <c r="J170" s="6"/>
      <c r="K170" s="6"/>
      <c r="L170" s="6"/>
      <c r="O170" s="6"/>
      <c r="P170" s="6"/>
      <c r="Q170" s="6"/>
    </row>
    <row r="171" spans="1:18" s="3" customFormat="1" x14ac:dyDescent="0.3">
      <c r="A171"/>
      <c r="B171" s="104" t="s">
        <v>691</v>
      </c>
      <c r="C171" s="104"/>
      <c r="D171" s="85"/>
      <c r="E171" s="86"/>
      <c r="F171" s="86"/>
      <c r="G171" s="86"/>
      <c r="H171" s="86"/>
      <c r="I171" s="86"/>
      <c r="J171" s="86"/>
      <c r="K171" s="86"/>
      <c r="L171" s="86"/>
      <c r="M171" s="6"/>
      <c r="N171" s="6"/>
      <c r="O171" s="86"/>
      <c r="P171" s="86"/>
      <c r="Q171" s="86"/>
    </row>
    <row r="172" spans="1:18" s="3" customFormat="1" x14ac:dyDescent="0.3">
      <c r="A172"/>
      <c r="B172" s="33"/>
      <c r="C172" s="33"/>
      <c r="D172" s="85"/>
      <c r="E172" s="80"/>
      <c r="F172" s="80"/>
      <c r="G172" s="80"/>
      <c r="H172" s="80"/>
      <c r="I172" s="80"/>
      <c r="J172" s="80"/>
      <c r="K172" s="80"/>
      <c r="L172" s="80"/>
      <c r="M172" s="80"/>
      <c r="N172" s="80"/>
      <c r="O172" s="80"/>
      <c r="P172" s="80"/>
      <c r="Q172" s="80"/>
    </row>
    <row r="173" spans="1:18" s="3" customFormat="1" x14ac:dyDescent="0.3">
      <c r="A173"/>
      <c r="B173" s="33"/>
      <c r="C173" s="33"/>
      <c r="D173" s="85"/>
      <c r="E173" s="80"/>
      <c r="F173" s="80"/>
      <c r="G173" s="80"/>
      <c r="H173" s="80"/>
      <c r="I173" s="80"/>
      <c r="J173" s="80"/>
      <c r="K173" s="80"/>
      <c r="L173" s="80"/>
      <c r="M173" s="80"/>
      <c r="N173" s="80"/>
      <c r="O173" s="80"/>
      <c r="P173" s="80"/>
      <c r="Q173" s="80"/>
    </row>
    <row r="174" spans="1:18" outlineLevel="1" x14ac:dyDescent="0.3">
      <c r="B174" s="72" t="s">
        <v>10</v>
      </c>
      <c r="C174" s="72"/>
      <c r="D174" s="72" t="s">
        <v>777</v>
      </c>
      <c r="E174" s="72" t="s">
        <v>1013</v>
      </c>
      <c r="F174" s="72" t="s">
        <v>549</v>
      </c>
      <c r="G174" s="72" t="s">
        <v>13</v>
      </c>
      <c r="H174" s="156" t="s">
        <v>14</v>
      </c>
      <c r="I174" s="156" t="s">
        <v>664</v>
      </c>
      <c r="J174" s="156">
        <f>ST_milestone</f>
        <v>2025</v>
      </c>
      <c r="K174" s="156">
        <f>MT_milestone</f>
        <v>2035</v>
      </c>
      <c r="L174" s="156">
        <f>LT_milestone</f>
        <v>2050</v>
      </c>
      <c r="N174" s="72" t="s">
        <v>595</v>
      </c>
      <c r="O174" s="72" t="s">
        <v>596</v>
      </c>
      <c r="P174" s="72" t="s">
        <v>15</v>
      </c>
      <c r="Q174" s="72" t="s">
        <v>160</v>
      </c>
      <c r="R174" s="72" t="s">
        <v>685</v>
      </c>
    </row>
    <row r="175" spans="1:18" s="3" customFormat="1" outlineLevel="1" x14ac:dyDescent="0.3">
      <c r="D175" s="63"/>
      <c r="E175" s="6"/>
      <c r="F175" s="6"/>
      <c r="G175" s="6"/>
      <c r="H175" s="160"/>
      <c r="I175" s="160"/>
      <c r="J175" s="160"/>
      <c r="K175" s="160"/>
      <c r="L175" s="160"/>
      <c r="P175" s="6"/>
      <c r="Q175" s="6"/>
    </row>
    <row r="176" spans="1:18" s="3" customFormat="1" ht="29.1" customHeight="1" outlineLevel="1" x14ac:dyDescent="0.3">
      <c r="B176" s="20" t="str">
        <f>$B$3</f>
        <v>3.</v>
      </c>
      <c r="C176" s="20">
        <f>COUNTA(C$86:C175)+1</f>
        <v>48</v>
      </c>
      <c r="D176" s="99" t="s">
        <v>692</v>
      </c>
      <c r="E176" s="48" t="str">
        <f>local_currency</f>
        <v>[local currency]</v>
      </c>
      <c r="F176" s="6" t="s">
        <v>811</v>
      </c>
      <c r="G176" s="20"/>
      <c r="H176" s="149">
        <f>SUM(H178:H183)</f>
        <v>620</v>
      </c>
      <c r="I176" s="158"/>
      <c r="J176" s="158"/>
      <c r="K176" s="158"/>
      <c r="L176" s="158"/>
      <c r="N176" s="20" t="s">
        <v>677</v>
      </c>
      <c r="O176" s="6" t="s">
        <v>621</v>
      </c>
      <c r="P176" s="315" t="s">
        <v>1064</v>
      </c>
      <c r="Q176" s="315" t="s">
        <v>1073</v>
      </c>
      <c r="R176" s="324" t="s">
        <v>1028</v>
      </c>
    </row>
    <row r="177" spans="2:18" s="3" customFormat="1" outlineLevel="1" x14ac:dyDescent="0.3">
      <c r="D177" s="33" t="str">
        <f>"Breakdown "&amp;Mitigation_breakdown</f>
        <v>Breakdown by sector</v>
      </c>
      <c r="E177" s="33"/>
      <c r="F177" s="33"/>
      <c r="G177" s="6"/>
      <c r="H177" s="160"/>
      <c r="I177" s="160"/>
      <c r="J177" s="160"/>
      <c r="K177" s="160"/>
      <c r="L177" s="160"/>
      <c r="P177" s="316"/>
      <c r="Q177" s="316"/>
      <c r="R177" s="316"/>
    </row>
    <row r="178" spans="2:18" s="3" customFormat="1" outlineLevel="1" x14ac:dyDescent="0.3">
      <c r="B178" s="20" t="str">
        <f t="shared" ref="B178:B183" si="26">$B$3</f>
        <v>3.</v>
      </c>
      <c r="C178" s="20">
        <f>COUNTA(C$86:C177)+1</f>
        <v>49</v>
      </c>
      <c r="D178" s="153" t="str">
        <f>'2_LTS_Overview'!$E$90</f>
        <v xml:space="preserve">   energy production</v>
      </c>
      <c r="E178" s="48" t="str">
        <f t="shared" ref="E178:E183" si="27">local_currency</f>
        <v>[local currency]</v>
      </c>
      <c r="F178" s="6" t="s">
        <v>811</v>
      </c>
      <c r="G178" s="20"/>
      <c r="H178" s="187">
        <v>100</v>
      </c>
      <c r="I178" s="158"/>
      <c r="J178" s="158"/>
      <c r="K178" s="158"/>
      <c r="L178" s="158"/>
      <c r="N178" s="33" t="s">
        <v>678</v>
      </c>
      <c r="O178" s="6" t="s">
        <v>621</v>
      </c>
      <c r="P178" s="316"/>
      <c r="Q178" s="316"/>
      <c r="R178" s="316"/>
    </row>
    <row r="179" spans="2:18" s="3" customFormat="1" outlineLevel="1" x14ac:dyDescent="0.3">
      <c r="B179" s="20" t="str">
        <f t="shared" si="26"/>
        <v>3.</v>
      </c>
      <c r="C179" s="20">
        <f>COUNTA(C$86:C178)+1</f>
        <v>50</v>
      </c>
      <c r="D179" s="154" t="str">
        <f>'2_LTS_Overview'!$E$91</f>
        <v xml:space="preserve">   buildings</v>
      </c>
      <c r="E179" s="48" t="str">
        <f t="shared" si="27"/>
        <v>[local currency]</v>
      </c>
      <c r="F179" s="6" t="s">
        <v>811</v>
      </c>
      <c r="G179" s="20"/>
      <c r="H179" s="187">
        <v>110</v>
      </c>
      <c r="I179" s="158"/>
      <c r="J179" s="158"/>
      <c r="K179" s="158"/>
      <c r="L179" s="158"/>
      <c r="N179" s="33" t="s">
        <v>678</v>
      </c>
      <c r="O179" s="6" t="s">
        <v>621</v>
      </c>
      <c r="P179" s="316"/>
      <c r="Q179" s="316"/>
      <c r="R179" s="316"/>
    </row>
    <row r="180" spans="2:18" s="3" customFormat="1" outlineLevel="1" x14ac:dyDescent="0.3">
      <c r="B180" s="20" t="str">
        <f t="shared" si="26"/>
        <v>3.</v>
      </c>
      <c r="C180" s="20">
        <f>COUNTA(C$86:C179)+1</f>
        <v>51</v>
      </c>
      <c r="D180" s="154" t="str">
        <f>'2_LTS_Overview'!$E$92</f>
        <v xml:space="preserve">   transport</v>
      </c>
      <c r="E180" s="48" t="str">
        <f t="shared" si="27"/>
        <v>[local currency]</v>
      </c>
      <c r="F180" s="6" t="s">
        <v>811</v>
      </c>
      <c r="G180" s="20"/>
      <c r="H180" s="187">
        <v>120</v>
      </c>
      <c r="I180" s="158"/>
      <c r="J180" s="158"/>
      <c r="K180" s="158"/>
      <c r="L180" s="158"/>
      <c r="N180" s="33" t="s">
        <v>678</v>
      </c>
      <c r="O180" s="6" t="s">
        <v>621</v>
      </c>
      <c r="P180" s="316"/>
      <c r="Q180" s="316"/>
      <c r="R180" s="316"/>
    </row>
    <row r="181" spans="2:18" s="3" customFormat="1" outlineLevel="1" x14ac:dyDescent="0.3">
      <c r="B181" s="20" t="str">
        <f t="shared" si="26"/>
        <v>3.</v>
      </c>
      <c r="C181" s="20">
        <f>COUNTA(C$86:C180)+1</f>
        <v>52</v>
      </c>
      <c r="D181" s="154" t="str">
        <f>'2_LTS_Overview'!$E$93</f>
        <v xml:space="preserve">   industry</v>
      </c>
      <c r="E181" s="48" t="str">
        <f t="shared" si="27"/>
        <v>[local currency]</v>
      </c>
      <c r="F181" s="6" t="s">
        <v>811</v>
      </c>
      <c r="G181" s="20"/>
      <c r="H181" s="187">
        <v>140</v>
      </c>
      <c r="I181" s="158"/>
      <c r="J181" s="158"/>
      <c r="K181" s="158"/>
      <c r="L181" s="158"/>
      <c r="N181" s="33" t="s">
        <v>678</v>
      </c>
      <c r="O181" s="6" t="s">
        <v>621</v>
      </c>
      <c r="P181" s="316"/>
      <c r="Q181" s="316"/>
      <c r="R181" s="316"/>
    </row>
    <row r="182" spans="2:18" s="3" customFormat="1" outlineLevel="1" x14ac:dyDescent="0.3">
      <c r="B182" s="20" t="str">
        <f t="shared" si="26"/>
        <v>3.</v>
      </c>
      <c r="C182" s="20">
        <f>COUNTA(C$86:C181)+1</f>
        <v>53</v>
      </c>
      <c r="D182" s="154" t="str">
        <f>'2_LTS_Overview'!$E$94</f>
        <v xml:space="preserve">   AFOLU</v>
      </c>
      <c r="E182" s="48" t="str">
        <f t="shared" si="27"/>
        <v>[local currency]</v>
      </c>
      <c r="F182" s="6" t="s">
        <v>811</v>
      </c>
      <c r="G182" s="20"/>
      <c r="H182" s="187">
        <v>100</v>
      </c>
      <c r="I182" s="158"/>
      <c r="J182" s="158"/>
      <c r="K182" s="158"/>
      <c r="L182" s="158"/>
      <c r="N182" s="33" t="s">
        <v>678</v>
      </c>
      <c r="O182" s="6" t="s">
        <v>621</v>
      </c>
      <c r="P182" s="316"/>
      <c r="Q182" s="316"/>
      <c r="R182" s="316"/>
    </row>
    <row r="183" spans="2:18" s="3" customFormat="1" outlineLevel="1" x14ac:dyDescent="0.3">
      <c r="B183" s="20" t="str">
        <f t="shared" si="26"/>
        <v>3.</v>
      </c>
      <c r="C183" s="20">
        <f>COUNTA(C$86:C182)+1</f>
        <v>54</v>
      </c>
      <c r="D183" s="155" t="str">
        <f>'2_LTS_Overview'!$E$95</f>
        <v xml:space="preserve">   [other]</v>
      </c>
      <c r="E183" s="48" t="str">
        <f t="shared" si="27"/>
        <v>[local currency]</v>
      </c>
      <c r="F183" s="6" t="s">
        <v>811</v>
      </c>
      <c r="G183" s="20"/>
      <c r="H183" s="187">
        <v>50</v>
      </c>
      <c r="I183" s="158"/>
      <c r="J183" s="158"/>
      <c r="K183" s="158"/>
      <c r="L183" s="158"/>
      <c r="N183" s="33" t="s">
        <v>678</v>
      </c>
      <c r="O183" s="6" t="s">
        <v>621</v>
      </c>
      <c r="P183" s="317"/>
      <c r="Q183" s="317"/>
      <c r="R183" s="317"/>
    </row>
    <row r="184" spans="2:18" s="3" customFormat="1" outlineLevel="1" x14ac:dyDescent="0.3">
      <c r="B184" s="20"/>
      <c r="C184" s="20"/>
      <c r="D184" s="76"/>
      <c r="E184" s="6"/>
      <c r="F184" s="6"/>
      <c r="G184" s="20"/>
      <c r="H184" s="148"/>
      <c r="I184" s="148"/>
      <c r="J184" s="148"/>
      <c r="K184" s="160"/>
      <c r="L184" s="160"/>
      <c r="N184" s="33"/>
      <c r="O184" s="6"/>
      <c r="P184" s="6"/>
      <c r="Q184" s="6"/>
    </row>
    <row r="185" spans="2:18" outlineLevel="1" x14ac:dyDescent="0.3">
      <c r="B185" s="20" t="str">
        <f>$B$3</f>
        <v>3.</v>
      </c>
      <c r="C185" s="20">
        <f>COUNTA(C$86:C184)+1</f>
        <v>55</v>
      </c>
      <c r="D185" s="99" t="s">
        <v>905</v>
      </c>
      <c r="E185" s="48" t="str">
        <f>local_currency</f>
        <v>[local currency]</v>
      </c>
      <c r="F185" s="6" t="s">
        <v>811</v>
      </c>
      <c r="G185" s="20"/>
      <c r="H185" s="158"/>
      <c r="I185" s="149">
        <f>SUM(I187:I192)</f>
        <v>360</v>
      </c>
      <c r="J185" s="149">
        <f>SUM(J187:J192)</f>
        <v>250</v>
      </c>
      <c r="K185" s="149">
        <f>SUM(K187:K192)</f>
        <v>160</v>
      </c>
      <c r="L185" s="149">
        <f>SUM(L187:L192)</f>
        <v>105</v>
      </c>
      <c r="N185" s="33" t="s">
        <v>677</v>
      </c>
      <c r="O185" s="6" t="s">
        <v>621</v>
      </c>
      <c r="P185" s="209" t="s">
        <v>620</v>
      </c>
      <c r="Q185" s="321"/>
      <c r="R185" s="321"/>
    </row>
    <row r="186" spans="2:18" outlineLevel="1" x14ac:dyDescent="0.3">
      <c r="B186" s="33"/>
      <c r="C186" s="33"/>
      <c r="D186" s="33" t="str">
        <f>"Breakdown "&amp;Mitigation_breakdown</f>
        <v>Breakdown by sector</v>
      </c>
      <c r="E186" s="33"/>
      <c r="F186" s="33"/>
      <c r="G186" s="3"/>
      <c r="H186" s="157"/>
      <c r="I186" s="148"/>
      <c r="J186" s="148"/>
      <c r="K186" s="148"/>
      <c r="L186" s="148"/>
      <c r="N186" s="64"/>
      <c r="O186" s="64"/>
      <c r="P186" s="210"/>
      <c r="Q186" s="322"/>
      <c r="R186" s="322"/>
    </row>
    <row r="187" spans="2:18" outlineLevel="1" x14ac:dyDescent="0.3">
      <c r="B187" s="20" t="str">
        <f t="shared" ref="B187:B192" si="28">$B$3</f>
        <v>3.</v>
      </c>
      <c r="C187" s="20">
        <f>COUNTA(C$86:C186)+1</f>
        <v>56</v>
      </c>
      <c r="D187" s="153" t="str">
        <f>'2_LTS_Overview'!$E$90</f>
        <v xml:space="preserve">   energy production</v>
      </c>
      <c r="E187" s="48" t="str">
        <f t="shared" ref="E187:E192" si="29">local_currency</f>
        <v>[local currency]</v>
      </c>
      <c r="F187" s="6" t="s">
        <v>811</v>
      </c>
      <c r="G187" s="20"/>
      <c r="H187" s="158"/>
      <c r="I187" s="187">
        <v>50</v>
      </c>
      <c r="J187" s="187">
        <v>40</v>
      </c>
      <c r="K187" s="187">
        <v>30</v>
      </c>
      <c r="L187" s="187">
        <v>20</v>
      </c>
      <c r="N187" s="33" t="s">
        <v>678</v>
      </c>
      <c r="O187" s="6" t="s">
        <v>621</v>
      </c>
      <c r="P187" s="210"/>
      <c r="Q187" s="322"/>
      <c r="R187" s="322"/>
    </row>
    <row r="188" spans="2:18" outlineLevel="1" x14ac:dyDescent="0.3">
      <c r="B188" s="20" t="str">
        <f t="shared" si="28"/>
        <v>3.</v>
      </c>
      <c r="C188" s="20">
        <f>COUNTA(C$86:C187)+1</f>
        <v>57</v>
      </c>
      <c r="D188" s="154" t="str">
        <f>'2_LTS_Overview'!$E$91</f>
        <v xml:space="preserve">   buildings</v>
      </c>
      <c r="E188" s="48" t="str">
        <f t="shared" si="29"/>
        <v>[local currency]</v>
      </c>
      <c r="F188" s="6" t="s">
        <v>811</v>
      </c>
      <c r="G188" s="20"/>
      <c r="H188" s="158"/>
      <c r="I188" s="187">
        <v>40</v>
      </c>
      <c r="J188" s="187">
        <v>30</v>
      </c>
      <c r="K188" s="187">
        <v>20</v>
      </c>
      <c r="L188" s="187">
        <v>10</v>
      </c>
      <c r="N188" s="33" t="s">
        <v>678</v>
      </c>
      <c r="O188" s="6" t="s">
        <v>621</v>
      </c>
      <c r="P188" s="210"/>
      <c r="Q188" s="322"/>
      <c r="R188" s="322"/>
    </row>
    <row r="189" spans="2:18" outlineLevel="1" x14ac:dyDescent="0.3">
      <c r="B189" s="20" t="str">
        <f t="shared" si="28"/>
        <v>3.</v>
      </c>
      <c r="C189" s="20">
        <f>COUNTA(C$86:C188)+1</f>
        <v>58</v>
      </c>
      <c r="D189" s="154" t="str">
        <f>'2_LTS_Overview'!$E$92</f>
        <v xml:space="preserve">   transport</v>
      </c>
      <c r="E189" s="48" t="str">
        <f t="shared" si="29"/>
        <v>[local currency]</v>
      </c>
      <c r="F189" s="6" t="s">
        <v>811</v>
      </c>
      <c r="G189" s="20"/>
      <c r="H189" s="158"/>
      <c r="I189" s="187">
        <v>60</v>
      </c>
      <c r="J189" s="187">
        <v>50</v>
      </c>
      <c r="K189" s="187">
        <v>0</v>
      </c>
      <c r="L189" s="187">
        <v>0</v>
      </c>
      <c r="N189" s="33" t="s">
        <v>678</v>
      </c>
      <c r="O189" s="6" t="s">
        <v>621</v>
      </c>
      <c r="P189" s="210"/>
      <c r="Q189" s="322"/>
      <c r="R189" s="322"/>
    </row>
    <row r="190" spans="2:18" outlineLevel="1" x14ac:dyDescent="0.3">
      <c r="B190" s="20" t="str">
        <f t="shared" si="28"/>
        <v>3.</v>
      </c>
      <c r="C190" s="20">
        <f>COUNTA(C$86:C189)+1</f>
        <v>59</v>
      </c>
      <c r="D190" s="154" t="str">
        <f>'2_LTS_Overview'!$E$93</f>
        <v xml:space="preserve">   industry</v>
      </c>
      <c r="E190" s="48" t="str">
        <f t="shared" si="29"/>
        <v>[local currency]</v>
      </c>
      <c r="F190" s="6" t="s">
        <v>811</v>
      </c>
      <c r="G190" s="20"/>
      <c r="H190" s="158"/>
      <c r="I190" s="187">
        <v>100</v>
      </c>
      <c r="J190" s="187">
        <v>40</v>
      </c>
      <c r="K190" s="187">
        <v>20</v>
      </c>
      <c r="L190" s="187">
        <v>20</v>
      </c>
      <c r="N190" s="33" t="s">
        <v>678</v>
      </c>
      <c r="O190" s="6" t="s">
        <v>621</v>
      </c>
      <c r="P190" s="210"/>
      <c r="Q190" s="322"/>
      <c r="R190" s="322"/>
    </row>
    <row r="191" spans="2:18" outlineLevel="1" x14ac:dyDescent="0.3">
      <c r="B191" s="20" t="str">
        <f t="shared" si="28"/>
        <v>3.</v>
      </c>
      <c r="C191" s="20">
        <f>COUNTA(C$86:C190)+1</f>
        <v>60</v>
      </c>
      <c r="D191" s="154" t="str">
        <f>'2_LTS_Overview'!$E$94</f>
        <v xml:space="preserve">   AFOLU</v>
      </c>
      <c r="E191" s="48" t="str">
        <f t="shared" si="29"/>
        <v>[local currency]</v>
      </c>
      <c r="F191" s="6" t="s">
        <v>811</v>
      </c>
      <c r="G191" s="20"/>
      <c r="H191" s="158"/>
      <c r="I191" s="187">
        <v>40</v>
      </c>
      <c r="J191" s="187">
        <v>40</v>
      </c>
      <c r="K191" s="187">
        <v>40</v>
      </c>
      <c r="L191" s="187">
        <v>30</v>
      </c>
      <c r="N191" s="33" t="s">
        <v>678</v>
      </c>
      <c r="O191" s="6" t="s">
        <v>621</v>
      </c>
      <c r="P191" s="210"/>
      <c r="Q191" s="322"/>
      <c r="R191" s="322"/>
    </row>
    <row r="192" spans="2:18" outlineLevel="1" x14ac:dyDescent="0.3">
      <c r="B192" s="20" t="str">
        <f t="shared" si="28"/>
        <v>3.</v>
      </c>
      <c r="C192" s="20">
        <f>COUNTA(C$86:C191)+1</f>
        <v>61</v>
      </c>
      <c r="D192" s="155" t="str">
        <f>'2_LTS_Overview'!$E$95</f>
        <v xml:space="preserve">   [other]</v>
      </c>
      <c r="E192" s="48" t="str">
        <f t="shared" si="29"/>
        <v>[local currency]</v>
      </c>
      <c r="F192" s="6" t="s">
        <v>811</v>
      </c>
      <c r="G192" s="20"/>
      <c r="H192" s="158"/>
      <c r="I192" s="187">
        <v>70</v>
      </c>
      <c r="J192" s="187">
        <v>50</v>
      </c>
      <c r="K192" s="187">
        <v>50</v>
      </c>
      <c r="L192" s="187">
        <v>25</v>
      </c>
      <c r="N192" s="33" t="s">
        <v>678</v>
      </c>
      <c r="O192" s="6" t="s">
        <v>621</v>
      </c>
      <c r="P192" s="211"/>
      <c r="Q192" s="323"/>
      <c r="R192" s="323"/>
    </row>
    <row r="193" spans="2:19" outlineLevel="1" x14ac:dyDescent="0.3">
      <c r="B193" s="33"/>
      <c r="C193" s="33"/>
      <c r="D193" s="99"/>
      <c r="E193" s="6"/>
      <c r="F193" s="6"/>
      <c r="G193" s="6"/>
      <c r="H193" s="6"/>
      <c r="I193" s="6"/>
      <c r="J193" s="6"/>
      <c r="K193" s="6"/>
      <c r="L193" s="6"/>
      <c r="N193" s="6"/>
      <c r="O193" s="6"/>
      <c r="P193" s="6"/>
      <c r="Q193" s="6"/>
    </row>
    <row r="194" spans="2:19" s="3" customFormat="1" outlineLevel="1" x14ac:dyDescent="0.3">
      <c r="B194" s="20"/>
      <c r="C194" s="20"/>
      <c r="D194" s="76"/>
      <c r="E194" s="20"/>
      <c r="F194" s="20"/>
      <c r="G194" s="20"/>
      <c r="H194" s="20"/>
      <c r="I194" s="20"/>
      <c r="J194" s="20"/>
      <c r="K194" s="20"/>
      <c r="L194" s="20"/>
      <c r="M194" s="20"/>
      <c r="N194" s="6"/>
      <c r="O194" s="48"/>
      <c r="P194" s="48"/>
      <c r="Q194" s="48"/>
    </row>
    <row r="195" spans="2:19" s="15" customFormat="1" ht="15" thickBot="1" x14ac:dyDescent="0.35">
      <c r="B195" s="70" t="s">
        <v>821</v>
      </c>
      <c r="C195" s="70"/>
      <c r="D195" s="70"/>
      <c r="E195" s="71"/>
      <c r="F195" s="71"/>
      <c r="G195" s="71"/>
      <c r="H195" s="71"/>
      <c r="I195" s="71"/>
      <c r="J195" s="71"/>
      <c r="K195" s="71"/>
      <c r="L195" s="71"/>
      <c r="M195" s="71"/>
      <c r="N195" s="71"/>
      <c r="O195" s="71"/>
      <c r="P195" s="71"/>
      <c r="Q195" s="71"/>
      <c r="R195" s="71"/>
      <c r="S195" s="71"/>
    </row>
    <row r="196" spans="2:19" outlineLevel="1" x14ac:dyDescent="0.3"/>
    <row r="197" spans="2:19" outlineLevel="1" x14ac:dyDescent="0.3"/>
    <row r="198" spans="2:19" outlineLevel="1" x14ac:dyDescent="0.3">
      <c r="D198" s="110" t="s">
        <v>662</v>
      </c>
      <c r="E198" s="16"/>
      <c r="F198" s="16"/>
      <c r="G198" s="16"/>
      <c r="H198" s="16"/>
      <c r="I198" s="16"/>
      <c r="J198" s="16"/>
      <c r="K198" s="16"/>
      <c r="L198" s="16"/>
    </row>
    <row r="199" spans="2:19" outlineLevel="1" x14ac:dyDescent="0.3"/>
    <row r="200" spans="2:19" outlineLevel="1" x14ac:dyDescent="0.3">
      <c r="D200" t="s">
        <v>815</v>
      </c>
      <c r="E200" s="179" t="s">
        <v>672</v>
      </c>
      <c r="F200" s="179"/>
      <c r="G200" s="179"/>
      <c r="H200" s="179"/>
      <c r="I200" s="179"/>
      <c r="J200" s="179"/>
      <c r="K200" s="179"/>
      <c r="L200" s="179"/>
    </row>
    <row r="201" spans="2:19" outlineLevel="1" x14ac:dyDescent="0.3"/>
    <row r="202" spans="2:19" outlineLevel="1" x14ac:dyDescent="0.3">
      <c r="D202" s="127" t="s">
        <v>11</v>
      </c>
      <c r="E202" s="127" t="s">
        <v>1013</v>
      </c>
      <c r="F202" s="127" t="s">
        <v>549</v>
      </c>
      <c r="G202" s="127"/>
      <c r="H202" s="172" t="s">
        <v>14</v>
      </c>
      <c r="I202" s="172" t="s">
        <v>664</v>
      </c>
      <c r="J202" s="172">
        <f>ST_milestone</f>
        <v>2025</v>
      </c>
      <c r="K202" s="172">
        <f>MT_milestone</f>
        <v>2035</v>
      </c>
      <c r="L202" s="172">
        <f>LT_milestone</f>
        <v>2050</v>
      </c>
    </row>
    <row r="203" spans="2:19" outlineLevel="1" x14ac:dyDescent="0.3">
      <c r="H203" s="157"/>
      <c r="I203" s="157"/>
      <c r="J203" s="157"/>
      <c r="K203" s="157"/>
      <c r="L203" s="157"/>
    </row>
    <row r="204" spans="2:19" outlineLevel="1" x14ac:dyDescent="0.3">
      <c r="D204" t="s">
        <v>672</v>
      </c>
      <c r="E204" s="48" t="str">
        <f>E88</f>
        <v>[local currency]</v>
      </c>
      <c r="F204" s="48" t="str">
        <f>F88</f>
        <v>000s/ M/ Bn</v>
      </c>
      <c r="H204" s="157">
        <f>H88</f>
        <v>790</v>
      </c>
      <c r="I204" s="161">
        <f>I98</f>
        <v>955</v>
      </c>
      <c r="J204" s="157">
        <f>J98</f>
        <v>1085</v>
      </c>
      <c r="K204" s="157">
        <f>K98</f>
        <v>1270</v>
      </c>
      <c r="L204" s="157">
        <f>L98</f>
        <v>1365</v>
      </c>
    </row>
    <row r="205" spans="2:19" outlineLevel="1" x14ac:dyDescent="0.3"/>
    <row r="206" spans="2:19" outlineLevel="1" x14ac:dyDescent="0.3"/>
    <row r="207" spans="2:19" outlineLevel="1" x14ac:dyDescent="0.3">
      <c r="D207" s="110" t="s">
        <v>663</v>
      </c>
      <c r="E207" s="16"/>
      <c r="F207" s="16"/>
      <c r="G207" s="16"/>
      <c r="H207" s="16"/>
      <c r="I207" s="16"/>
      <c r="J207" s="16"/>
      <c r="K207" s="16"/>
      <c r="L207" s="16"/>
    </row>
    <row r="208" spans="2:19" outlineLevel="1" x14ac:dyDescent="0.3"/>
    <row r="209" spans="4:12" outlineLevel="1" x14ac:dyDescent="0.3">
      <c r="D209" t="s">
        <v>676</v>
      </c>
      <c r="E209" s="179" t="str">
        <f>"Total adaptation investments - breakdown "&amp;$E$211</f>
        <v>Total adaptation investments - breakdown by disaster</v>
      </c>
      <c r="F209" s="179"/>
      <c r="G209" s="179"/>
      <c r="H209" s="179"/>
      <c r="I209" s="179"/>
      <c r="J209" s="179"/>
      <c r="K209" s="179"/>
      <c r="L209" s="179"/>
    </row>
    <row r="210" spans="4:12" outlineLevel="1" x14ac:dyDescent="0.3"/>
    <row r="211" spans="4:12" outlineLevel="1" x14ac:dyDescent="0.3">
      <c r="D211" t="s">
        <v>660</v>
      </c>
      <c r="E211" t="str">
        <f>'2_LTS_Overview'!$E$75</f>
        <v>by disaster</v>
      </c>
    </row>
    <row r="212" spans="4:12" outlineLevel="1" x14ac:dyDescent="0.3"/>
    <row r="213" spans="4:12" outlineLevel="1" x14ac:dyDescent="0.3">
      <c r="D213" s="127" t="s">
        <v>11</v>
      </c>
      <c r="E213" s="127" t="s">
        <v>1013</v>
      </c>
      <c r="F213" s="127" t="s">
        <v>549</v>
      </c>
      <c r="G213" s="127"/>
      <c r="H213" s="172" t="s">
        <v>14</v>
      </c>
      <c r="I213" s="172" t="s">
        <v>664</v>
      </c>
      <c r="J213" s="172">
        <f>ST_milestone</f>
        <v>2025</v>
      </c>
      <c r="K213" s="172">
        <f>MT_milestone</f>
        <v>2035</v>
      </c>
      <c r="L213" s="172">
        <f>LT_milestone</f>
        <v>2050</v>
      </c>
    </row>
    <row r="214" spans="4:12" outlineLevel="1" x14ac:dyDescent="0.3">
      <c r="D214" t="str">
        <f t="shared" ref="D214:D221" si="30">D99</f>
        <v>Breakdown by disaster</v>
      </c>
      <c r="H214" s="157"/>
      <c r="I214" s="157"/>
      <c r="J214" s="157"/>
      <c r="K214" s="157"/>
      <c r="L214" s="157"/>
    </row>
    <row r="215" spans="4:12" outlineLevel="1" x14ac:dyDescent="0.3">
      <c r="D215" t="str">
        <f t="shared" si="30"/>
        <v xml:space="preserve">   drying / drought</v>
      </c>
      <c r="E215" t="str">
        <f t="shared" ref="E215:F221" si="31">E100</f>
        <v>[local currency]</v>
      </c>
      <c r="F215" t="str">
        <f t="shared" si="31"/>
        <v>000s/ M/ Bn</v>
      </c>
      <c r="H215" s="162">
        <f t="shared" ref="H215:H221" si="32">H90</f>
        <v>100</v>
      </c>
      <c r="I215" s="170">
        <f t="shared" ref="I215:L221" si="33">I100</f>
        <v>120</v>
      </c>
      <c r="J215" s="183">
        <f t="shared" si="33"/>
        <v>150</v>
      </c>
      <c r="K215" s="183">
        <f t="shared" si="33"/>
        <v>200</v>
      </c>
      <c r="L215" s="183">
        <f t="shared" si="33"/>
        <v>210</v>
      </c>
    </row>
    <row r="216" spans="4:12" outlineLevel="1" x14ac:dyDescent="0.3">
      <c r="D216" t="str">
        <f t="shared" si="30"/>
        <v xml:space="preserve">   increased rainfall / flooding</v>
      </c>
      <c r="E216" t="str">
        <f t="shared" si="31"/>
        <v>[local currency]</v>
      </c>
      <c r="F216" t="str">
        <f t="shared" si="31"/>
        <v>000s/ M/ Bn</v>
      </c>
      <c r="H216" s="162">
        <f t="shared" si="32"/>
        <v>200</v>
      </c>
      <c r="I216" s="170">
        <f t="shared" si="33"/>
        <v>210</v>
      </c>
      <c r="J216" s="183">
        <f t="shared" si="33"/>
        <v>250</v>
      </c>
      <c r="K216" s="183">
        <f t="shared" si="33"/>
        <v>300</v>
      </c>
      <c r="L216" s="183">
        <f t="shared" si="33"/>
        <v>320</v>
      </c>
    </row>
    <row r="217" spans="4:12" outlineLevel="1" x14ac:dyDescent="0.3">
      <c r="D217" t="str">
        <f t="shared" si="30"/>
        <v xml:space="preserve">   warming / heat waves</v>
      </c>
      <c r="E217" t="str">
        <f t="shared" si="31"/>
        <v>[local currency]</v>
      </c>
      <c r="F217" t="str">
        <f t="shared" si="31"/>
        <v>000s/ M/ Bn</v>
      </c>
      <c r="H217" s="162">
        <f t="shared" si="32"/>
        <v>150</v>
      </c>
      <c r="I217" s="170">
        <f t="shared" si="33"/>
        <v>160</v>
      </c>
      <c r="J217" s="183">
        <f t="shared" si="33"/>
        <v>200</v>
      </c>
      <c r="K217" s="183">
        <f t="shared" si="33"/>
        <v>220</v>
      </c>
      <c r="L217" s="183">
        <f t="shared" si="33"/>
        <v>250</v>
      </c>
    </row>
    <row r="218" spans="4:12" outlineLevel="1" x14ac:dyDescent="0.3">
      <c r="D218" t="str">
        <f t="shared" si="30"/>
        <v xml:space="preserve">   wind speed / storminess</v>
      </c>
      <c r="E218" t="str">
        <f t="shared" si="31"/>
        <v>[local currency]</v>
      </c>
      <c r="F218" t="str">
        <f t="shared" si="31"/>
        <v>000s/ M/ Bn</v>
      </c>
      <c r="H218" s="162">
        <f t="shared" si="32"/>
        <v>90</v>
      </c>
      <c r="I218" s="170">
        <f t="shared" si="33"/>
        <v>90</v>
      </c>
      <c r="J218" s="183">
        <f t="shared" si="33"/>
        <v>100</v>
      </c>
      <c r="K218" s="183">
        <f t="shared" si="33"/>
        <v>150</v>
      </c>
      <c r="L218" s="183">
        <f t="shared" si="33"/>
        <v>150</v>
      </c>
    </row>
    <row r="219" spans="4:12" outlineLevel="1" x14ac:dyDescent="0.3">
      <c r="D219" t="str">
        <f t="shared" si="30"/>
        <v xml:space="preserve">   sea level rise</v>
      </c>
      <c r="E219" t="str">
        <f t="shared" si="31"/>
        <v>[local currency]</v>
      </c>
      <c r="F219" t="str">
        <f t="shared" si="31"/>
        <v>000s/ M/ Bn</v>
      </c>
      <c r="H219" s="162">
        <f t="shared" si="32"/>
        <v>200</v>
      </c>
      <c r="I219" s="170">
        <f t="shared" si="33"/>
        <v>300</v>
      </c>
      <c r="J219" s="183">
        <f t="shared" si="33"/>
        <v>300</v>
      </c>
      <c r="K219" s="183">
        <f t="shared" si="33"/>
        <v>300</v>
      </c>
      <c r="L219" s="183">
        <f t="shared" si="33"/>
        <v>320</v>
      </c>
    </row>
    <row r="220" spans="4:12" outlineLevel="1" x14ac:dyDescent="0.3">
      <c r="D220" t="str">
        <f t="shared" si="30"/>
        <v xml:space="preserve">   [other disaster 1]</v>
      </c>
      <c r="E220" t="str">
        <f t="shared" si="31"/>
        <v>[local currency]</v>
      </c>
      <c r="F220" t="str">
        <f t="shared" si="31"/>
        <v>000s/ M/ Bn</v>
      </c>
      <c r="H220" s="162">
        <f t="shared" si="32"/>
        <v>30</v>
      </c>
      <c r="I220" s="170">
        <f t="shared" si="33"/>
        <v>45</v>
      </c>
      <c r="J220" s="183">
        <f t="shared" si="33"/>
        <v>50</v>
      </c>
      <c r="K220" s="183">
        <f t="shared" si="33"/>
        <v>60</v>
      </c>
      <c r="L220" s="183">
        <f t="shared" si="33"/>
        <v>70</v>
      </c>
    </row>
    <row r="221" spans="4:12" outlineLevel="1" x14ac:dyDescent="0.3">
      <c r="D221" t="str">
        <f t="shared" si="30"/>
        <v xml:space="preserve">   [other disaster 2]</v>
      </c>
      <c r="E221" t="str">
        <f t="shared" si="31"/>
        <v>[local currency]</v>
      </c>
      <c r="F221" t="str">
        <f t="shared" si="31"/>
        <v>000s/ M/ Bn</v>
      </c>
      <c r="H221" s="162">
        <f t="shared" si="32"/>
        <v>20</v>
      </c>
      <c r="I221" s="170">
        <f t="shared" si="33"/>
        <v>30</v>
      </c>
      <c r="J221" s="183">
        <f t="shared" si="33"/>
        <v>35</v>
      </c>
      <c r="K221" s="183">
        <f t="shared" si="33"/>
        <v>40</v>
      </c>
      <c r="L221" s="183">
        <f t="shared" si="33"/>
        <v>45</v>
      </c>
    </row>
    <row r="222" spans="4:12" outlineLevel="1" x14ac:dyDescent="0.3">
      <c r="H222" s="157"/>
      <c r="I222" s="157"/>
      <c r="J222" s="157"/>
      <c r="K222" s="157"/>
      <c r="L222" s="157"/>
    </row>
    <row r="223" spans="4:12" outlineLevel="1" x14ac:dyDescent="0.3">
      <c r="H223" s="157"/>
      <c r="I223" s="157"/>
      <c r="J223" s="157"/>
      <c r="K223" s="157"/>
      <c r="L223" s="157"/>
    </row>
    <row r="224" spans="4:12" outlineLevel="1" x14ac:dyDescent="0.3">
      <c r="D224" s="110" t="s">
        <v>673</v>
      </c>
      <c r="E224" s="16"/>
      <c r="F224" s="16"/>
      <c r="G224" s="16"/>
      <c r="H224" s="169"/>
      <c r="I224" s="169"/>
      <c r="J224" s="169"/>
      <c r="K224" s="169"/>
      <c r="L224" s="169"/>
    </row>
    <row r="225" spans="4:12" outlineLevel="1" x14ac:dyDescent="0.3">
      <c r="H225" s="157"/>
      <c r="I225" s="157"/>
      <c r="J225" s="157"/>
      <c r="K225" s="157"/>
      <c r="L225" s="157"/>
    </row>
    <row r="226" spans="4:12" outlineLevel="1" x14ac:dyDescent="0.3">
      <c r="D226" t="s">
        <v>676</v>
      </c>
      <c r="E226" s="179" t="s">
        <v>674</v>
      </c>
      <c r="F226" s="179"/>
      <c r="G226" s="179"/>
      <c r="H226" s="179"/>
      <c r="I226" s="179"/>
      <c r="J226" s="179"/>
      <c r="K226" s="179"/>
      <c r="L226" s="179"/>
    </row>
    <row r="227" spans="4:12" outlineLevel="1" x14ac:dyDescent="0.3">
      <c r="H227" s="157"/>
      <c r="I227" s="157"/>
      <c r="J227" s="157"/>
      <c r="K227" s="157"/>
      <c r="L227" s="157"/>
    </row>
    <row r="228" spans="4:12" outlineLevel="1" x14ac:dyDescent="0.3">
      <c r="D228" s="127" t="s">
        <v>11</v>
      </c>
      <c r="E228" s="127" t="s">
        <v>1013</v>
      </c>
      <c r="F228" s="127" t="s">
        <v>549</v>
      </c>
      <c r="G228" s="127"/>
      <c r="H228" s="172" t="s">
        <v>14</v>
      </c>
      <c r="I228" s="172" t="s">
        <v>664</v>
      </c>
      <c r="J228" s="172">
        <f>ST_milestone</f>
        <v>2025</v>
      </c>
      <c r="K228" s="172">
        <f>MT_milestone</f>
        <v>2035</v>
      </c>
      <c r="L228" s="172">
        <f>LT_milestone</f>
        <v>2050</v>
      </c>
    </row>
    <row r="229" spans="4:12" outlineLevel="1" x14ac:dyDescent="0.3">
      <c r="H229" s="157"/>
      <c r="I229" s="157"/>
      <c r="J229" s="157"/>
      <c r="K229" s="157"/>
      <c r="L229" s="157"/>
    </row>
    <row r="230" spans="4:12" outlineLevel="1" x14ac:dyDescent="0.3">
      <c r="D230" t="s">
        <v>674</v>
      </c>
      <c r="E230" s="48" t="str">
        <f>E129</f>
        <v>[local currency]</v>
      </c>
      <c r="F230" s="48" t="str">
        <f>F129</f>
        <v>000s/ M/ Bn</v>
      </c>
      <c r="H230" s="157">
        <f>H129</f>
        <v>140</v>
      </c>
      <c r="I230" s="161">
        <f>I138</f>
        <v>330</v>
      </c>
      <c r="J230" s="157">
        <f>J138</f>
        <v>365</v>
      </c>
      <c r="K230" s="157">
        <f>K138</f>
        <v>445</v>
      </c>
      <c r="L230" s="157">
        <f>L138</f>
        <v>520</v>
      </c>
    </row>
    <row r="231" spans="4:12" outlineLevel="1" x14ac:dyDescent="0.3"/>
    <row r="232" spans="4:12" outlineLevel="1" x14ac:dyDescent="0.3"/>
    <row r="233" spans="4:12" outlineLevel="1" x14ac:dyDescent="0.3">
      <c r="D233" s="110" t="s">
        <v>675</v>
      </c>
      <c r="E233" s="16"/>
      <c r="F233" s="16"/>
      <c r="G233" s="16"/>
      <c r="H233" s="16"/>
      <c r="I233" s="16"/>
      <c r="J233" s="16"/>
      <c r="K233" s="16"/>
      <c r="L233" s="16"/>
    </row>
    <row r="234" spans="4:12" outlineLevel="1" x14ac:dyDescent="0.3"/>
    <row r="235" spans="4:12" outlineLevel="1" x14ac:dyDescent="0.3">
      <c r="D235" t="s">
        <v>676</v>
      </c>
      <c r="E235" s="179" t="str">
        <f>"Total mitigation investments - breakdown "&amp;$E$237</f>
        <v>Total mitigation investments - breakdown by sector</v>
      </c>
      <c r="F235" s="179"/>
      <c r="G235" s="179"/>
      <c r="H235" s="179"/>
      <c r="I235" s="179"/>
      <c r="J235" s="179"/>
      <c r="K235" s="179"/>
      <c r="L235" s="179"/>
    </row>
    <row r="236" spans="4:12" outlineLevel="1" x14ac:dyDescent="0.3"/>
    <row r="237" spans="4:12" outlineLevel="1" x14ac:dyDescent="0.3">
      <c r="D237" t="s">
        <v>660</v>
      </c>
      <c r="E237" t="str">
        <f>'2_LTS_Overview'!$E$87</f>
        <v>by sector</v>
      </c>
    </row>
    <row r="238" spans="4:12" outlineLevel="1" x14ac:dyDescent="0.3"/>
    <row r="239" spans="4:12" outlineLevel="1" x14ac:dyDescent="0.3">
      <c r="D239" s="127" t="s">
        <v>11</v>
      </c>
      <c r="E239" s="127" t="s">
        <v>1013</v>
      </c>
      <c r="F239" s="127" t="s">
        <v>549</v>
      </c>
      <c r="G239" s="127"/>
      <c r="H239" s="172" t="s">
        <v>14</v>
      </c>
      <c r="I239" s="172" t="s">
        <v>664</v>
      </c>
      <c r="J239" s="172">
        <f>ST_milestone</f>
        <v>2025</v>
      </c>
      <c r="K239" s="172">
        <f>MT_milestone</f>
        <v>2035</v>
      </c>
      <c r="L239" s="172">
        <f>LT_milestone</f>
        <v>2050</v>
      </c>
    </row>
    <row r="240" spans="4:12" outlineLevel="1" x14ac:dyDescent="0.3">
      <c r="D240" t="str">
        <f t="shared" ref="D240:D246" si="34">D139</f>
        <v>Breakdown by sector</v>
      </c>
      <c r="H240" s="157"/>
      <c r="I240" s="157"/>
      <c r="J240" s="157"/>
      <c r="K240" s="157"/>
      <c r="L240" s="157"/>
    </row>
    <row r="241" spans="4:12" outlineLevel="1" x14ac:dyDescent="0.3">
      <c r="D241" t="str">
        <f t="shared" si="34"/>
        <v xml:space="preserve">   energy production</v>
      </c>
      <c r="E241" s="48" t="str">
        <f>E178</f>
        <v>[local currency]</v>
      </c>
      <c r="F241" s="48" t="str">
        <f t="shared" ref="E241:F246" si="35">F178</f>
        <v>000s/ M/ Bn</v>
      </c>
      <c r="H241" s="162">
        <f t="shared" ref="H241:H246" si="36">H131</f>
        <v>40</v>
      </c>
      <c r="I241" s="170">
        <f t="shared" ref="I241:L246" si="37">I140</f>
        <v>60</v>
      </c>
      <c r="J241" s="183">
        <f t="shared" si="37"/>
        <v>70</v>
      </c>
      <c r="K241" s="183">
        <f t="shared" si="37"/>
        <v>80</v>
      </c>
      <c r="L241" s="183">
        <f t="shared" si="37"/>
        <v>100</v>
      </c>
    </row>
    <row r="242" spans="4:12" outlineLevel="1" x14ac:dyDescent="0.3">
      <c r="D242" t="str">
        <f t="shared" si="34"/>
        <v xml:space="preserve">   buildings</v>
      </c>
      <c r="E242" s="48" t="str">
        <f t="shared" si="35"/>
        <v>[local currency]</v>
      </c>
      <c r="F242" s="48" t="str">
        <f t="shared" ref="F242" si="38">F179</f>
        <v>000s/ M/ Bn</v>
      </c>
      <c r="H242" s="162">
        <f t="shared" si="36"/>
        <v>30</v>
      </c>
      <c r="I242" s="170">
        <f t="shared" si="37"/>
        <v>80</v>
      </c>
      <c r="J242" s="183">
        <f t="shared" si="37"/>
        <v>90</v>
      </c>
      <c r="K242" s="183">
        <f t="shared" si="37"/>
        <v>120</v>
      </c>
      <c r="L242" s="183">
        <f t="shared" si="37"/>
        <v>140</v>
      </c>
    </row>
    <row r="243" spans="4:12" outlineLevel="1" x14ac:dyDescent="0.3">
      <c r="D243" t="str">
        <f t="shared" si="34"/>
        <v xml:space="preserve">   transport</v>
      </c>
      <c r="E243" s="48" t="str">
        <f t="shared" si="35"/>
        <v>[local currency]</v>
      </c>
      <c r="F243" s="48" t="str">
        <f t="shared" ref="F243" si="39">F180</f>
        <v>000s/ M/ Bn</v>
      </c>
      <c r="H243" s="162">
        <f t="shared" si="36"/>
        <v>20</v>
      </c>
      <c r="I243" s="170">
        <f t="shared" si="37"/>
        <v>70</v>
      </c>
      <c r="J243" s="183">
        <f t="shared" si="37"/>
        <v>75</v>
      </c>
      <c r="K243" s="183">
        <f t="shared" si="37"/>
        <v>75</v>
      </c>
      <c r="L243" s="183">
        <f t="shared" si="37"/>
        <v>80</v>
      </c>
    </row>
    <row r="244" spans="4:12" outlineLevel="1" x14ac:dyDescent="0.3">
      <c r="D244" t="str">
        <f t="shared" si="34"/>
        <v xml:space="preserve">   industry</v>
      </c>
      <c r="E244" s="48" t="str">
        <f t="shared" si="35"/>
        <v>[local currency]</v>
      </c>
      <c r="F244" s="48" t="str">
        <f t="shared" ref="F244" si="40">F181</f>
        <v>000s/ M/ Bn</v>
      </c>
      <c r="H244" s="162">
        <f t="shared" si="36"/>
        <v>25</v>
      </c>
      <c r="I244" s="170">
        <f t="shared" si="37"/>
        <v>40</v>
      </c>
      <c r="J244" s="183">
        <f t="shared" si="37"/>
        <v>40</v>
      </c>
      <c r="K244" s="183">
        <f t="shared" si="37"/>
        <v>60</v>
      </c>
      <c r="L244" s="183">
        <f t="shared" si="37"/>
        <v>70</v>
      </c>
    </row>
    <row r="245" spans="4:12" outlineLevel="1" x14ac:dyDescent="0.3">
      <c r="D245" t="str">
        <f t="shared" si="34"/>
        <v xml:space="preserve">   AFOLU</v>
      </c>
      <c r="E245" s="48" t="str">
        <f t="shared" si="35"/>
        <v>[local currency]</v>
      </c>
      <c r="F245" s="48" t="str">
        <f t="shared" ref="F245" si="41">F182</f>
        <v>000s/ M/ Bn</v>
      </c>
      <c r="H245" s="162">
        <f t="shared" si="36"/>
        <v>15</v>
      </c>
      <c r="I245" s="170">
        <f t="shared" si="37"/>
        <v>30</v>
      </c>
      <c r="J245" s="183">
        <f t="shared" si="37"/>
        <v>40</v>
      </c>
      <c r="K245" s="183">
        <f t="shared" si="37"/>
        <v>45</v>
      </c>
      <c r="L245" s="183">
        <f t="shared" si="37"/>
        <v>50</v>
      </c>
    </row>
    <row r="246" spans="4:12" outlineLevel="1" x14ac:dyDescent="0.3">
      <c r="D246" t="str">
        <f t="shared" si="34"/>
        <v xml:space="preserve">   [other]</v>
      </c>
      <c r="E246" s="48" t="str">
        <f t="shared" si="35"/>
        <v>[local currency]</v>
      </c>
      <c r="F246" s="48" t="str">
        <f t="shared" ref="F246" si="42">F183</f>
        <v>000s/ M/ Bn</v>
      </c>
      <c r="H246" s="162">
        <f t="shared" si="36"/>
        <v>10</v>
      </c>
      <c r="I246" s="170">
        <f t="shared" si="37"/>
        <v>50</v>
      </c>
      <c r="J246" s="183">
        <f t="shared" si="37"/>
        <v>50</v>
      </c>
      <c r="K246" s="183">
        <f t="shared" si="37"/>
        <v>65</v>
      </c>
      <c r="L246" s="183">
        <f t="shared" si="37"/>
        <v>80</v>
      </c>
    </row>
    <row r="247" spans="4:12" outlineLevel="1" x14ac:dyDescent="0.3"/>
    <row r="248" spans="4:12" outlineLevel="1" x14ac:dyDescent="0.3"/>
    <row r="249" spans="4:12" outlineLevel="1" x14ac:dyDescent="0.3">
      <c r="D249" s="110" t="s">
        <v>688</v>
      </c>
      <c r="E249" s="16"/>
      <c r="F249" s="16"/>
      <c r="G249" s="16"/>
      <c r="H249" s="16"/>
      <c r="I249" s="16"/>
      <c r="J249" s="16"/>
      <c r="K249" s="16"/>
      <c r="L249" s="16"/>
    </row>
    <row r="250" spans="4:12" outlineLevel="1" x14ac:dyDescent="0.3"/>
    <row r="251" spans="4:12" outlineLevel="1" x14ac:dyDescent="0.3">
      <c r="D251" t="s">
        <v>676</v>
      </c>
      <c r="E251" s="179" t="s">
        <v>144</v>
      </c>
      <c r="F251" s="179"/>
      <c r="G251" s="179"/>
      <c r="H251" s="179"/>
      <c r="I251" s="179"/>
      <c r="J251" s="179"/>
      <c r="K251" s="179"/>
      <c r="L251" s="179"/>
    </row>
    <row r="252" spans="4:12" outlineLevel="1" x14ac:dyDescent="0.3"/>
    <row r="253" spans="4:12" outlineLevel="1" x14ac:dyDescent="0.3">
      <c r="D253" s="127" t="s">
        <v>11</v>
      </c>
      <c r="E253" s="127" t="s">
        <v>1013</v>
      </c>
      <c r="F253" s="127" t="s">
        <v>549</v>
      </c>
      <c r="G253" s="127"/>
      <c r="H253" s="172"/>
      <c r="I253" s="172" t="s">
        <v>14</v>
      </c>
      <c r="J253" s="172">
        <f>ST_milestone</f>
        <v>2025</v>
      </c>
      <c r="K253" s="172">
        <f>MT_milestone</f>
        <v>2035</v>
      </c>
      <c r="L253" s="172">
        <f>LT_milestone</f>
        <v>2050</v>
      </c>
    </row>
    <row r="254" spans="4:12" outlineLevel="1" x14ac:dyDescent="0.3">
      <c r="I254" s="157"/>
      <c r="J254" s="157"/>
      <c r="K254" s="157"/>
      <c r="L254" s="157"/>
    </row>
    <row r="255" spans="4:12" outlineLevel="1" x14ac:dyDescent="0.3">
      <c r="D255" t="str">
        <f>D108</f>
        <v>Total adaptation investment gap</v>
      </c>
      <c r="E255" s="48" t="str">
        <f>E108</f>
        <v>[local currency]</v>
      </c>
      <c r="F255" s="48" t="str">
        <f>F108</f>
        <v>000s/ M/ Bn</v>
      </c>
      <c r="I255" s="163">
        <f>I108</f>
        <v>165</v>
      </c>
      <c r="J255" s="164">
        <f>J108</f>
        <v>295</v>
      </c>
      <c r="K255" s="164">
        <f>K108</f>
        <v>480</v>
      </c>
      <c r="L255" s="165">
        <f>L108</f>
        <v>575</v>
      </c>
    </row>
    <row r="256" spans="4:12" outlineLevel="1" x14ac:dyDescent="0.3">
      <c r="D256" t="str">
        <f>D147</f>
        <v>Total mitigation investment gap</v>
      </c>
      <c r="E256" s="48" t="str">
        <f>E147</f>
        <v>[local currency]</v>
      </c>
      <c r="F256" s="48" t="str">
        <f>F147</f>
        <v>000s/ M/ Bn</v>
      </c>
      <c r="I256" s="166">
        <f>I147</f>
        <v>190</v>
      </c>
      <c r="J256" s="167">
        <f>J147</f>
        <v>225</v>
      </c>
      <c r="K256" s="167">
        <f>K147</f>
        <v>305</v>
      </c>
      <c r="L256" s="168">
        <f>L147</f>
        <v>380</v>
      </c>
    </row>
    <row r="257" spans="4:12" outlineLevel="1" x14ac:dyDescent="0.3"/>
    <row r="258" spans="4:12" outlineLevel="1" x14ac:dyDescent="0.3"/>
    <row r="259" spans="4:12" outlineLevel="1" x14ac:dyDescent="0.3">
      <c r="D259" s="110" t="s">
        <v>689</v>
      </c>
      <c r="E259" s="16"/>
      <c r="F259" s="16"/>
      <c r="G259" s="16"/>
      <c r="H259" s="16"/>
      <c r="I259" s="16"/>
      <c r="J259" s="16"/>
      <c r="K259" s="16"/>
      <c r="L259" s="16"/>
    </row>
    <row r="260" spans="4:12" outlineLevel="1" x14ac:dyDescent="0.3"/>
    <row r="261" spans="4:12" outlineLevel="1" x14ac:dyDescent="0.3">
      <c r="D261" t="s">
        <v>676</v>
      </c>
      <c r="E261" s="179" t="s">
        <v>703</v>
      </c>
      <c r="F261" s="179"/>
      <c r="G261" s="179"/>
      <c r="H261" s="179"/>
      <c r="I261" s="179"/>
      <c r="J261" s="179"/>
      <c r="K261" s="179"/>
      <c r="L261" s="179"/>
    </row>
    <row r="262" spans="4:12" outlineLevel="1" x14ac:dyDescent="0.3"/>
    <row r="263" spans="4:12" outlineLevel="1" x14ac:dyDescent="0.3">
      <c r="D263" s="127" t="s">
        <v>11</v>
      </c>
      <c r="E263" s="127" t="s">
        <v>1013</v>
      </c>
      <c r="F263" s="127" t="s">
        <v>549</v>
      </c>
      <c r="G263" s="127"/>
      <c r="H263" s="172" t="s">
        <v>14</v>
      </c>
      <c r="I263" s="172" t="s">
        <v>664</v>
      </c>
      <c r="J263" s="172">
        <f>ST_milestone</f>
        <v>2025</v>
      </c>
      <c r="K263" s="172">
        <f>MT_milestone</f>
        <v>2035</v>
      </c>
      <c r="L263" s="172">
        <f>LT_milestone</f>
        <v>2050</v>
      </c>
    </row>
    <row r="264" spans="4:12" outlineLevel="1" x14ac:dyDescent="0.3">
      <c r="H264" s="157"/>
      <c r="I264" s="157"/>
      <c r="J264" s="157"/>
      <c r="K264" s="157"/>
      <c r="L264" s="157"/>
    </row>
    <row r="265" spans="4:12" outlineLevel="1" x14ac:dyDescent="0.3">
      <c r="D265" t="s">
        <v>687</v>
      </c>
      <c r="E265" s="48" t="str">
        <f>E176</f>
        <v>[local currency]</v>
      </c>
      <c r="F265" s="48" t="str">
        <f>F176</f>
        <v>000s/ M/ Bn</v>
      </c>
      <c r="H265" s="171">
        <f>H176</f>
        <v>620</v>
      </c>
      <c r="I265" s="183">
        <f>I185</f>
        <v>360</v>
      </c>
      <c r="J265" s="183">
        <f t="shared" ref="J265:L265" si="43">J185</f>
        <v>250</v>
      </c>
      <c r="K265" s="183">
        <f t="shared" si="43"/>
        <v>160</v>
      </c>
      <c r="L265" s="183">
        <f t="shared" si="43"/>
        <v>105</v>
      </c>
    </row>
    <row r="266" spans="4:12" outlineLevel="1" x14ac:dyDescent="0.3">
      <c r="H266" s="157"/>
      <c r="I266" s="157"/>
      <c r="J266" s="157"/>
      <c r="K266" s="157"/>
      <c r="L266" s="157"/>
    </row>
    <row r="267" spans="4:12" outlineLevel="1" x14ac:dyDescent="0.3">
      <c r="H267" s="157"/>
      <c r="I267" s="157"/>
      <c r="J267" s="157"/>
      <c r="K267" s="157"/>
      <c r="L267" s="157"/>
    </row>
    <row r="268" spans="4:12" outlineLevel="1" x14ac:dyDescent="0.3">
      <c r="D268" s="110" t="s">
        <v>702</v>
      </c>
      <c r="E268" s="16"/>
      <c r="F268" s="16"/>
      <c r="G268" s="16"/>
      <c r="H268" s="169"/>
      <c r="I268" s="169"/>
      <c r="J268" s="169"/>
      <c r="K268" s="169"/>
      <c r="L268" s="169"/>
    </row>
    <row r="269" spans="4:12" outlineLevel="1" x14ac:dyDescent="0.3">
      <c r="H269" s="157"/>
      <c r="I269" s="157"/>
      <c r="J269" s="157"/>
      <c r="K269" s="157"/>
      <c r="L269" s="157"/>
    </row>
    <row r="270" spans="4:12" outlineLevel="1" x14ac:dyDescent="0.3">
      <c r="D270" t="s">
        <v>676</v>
      </c>
      <c r="E270" s="179" t="str">
        <f>"Climate-harmful investments "&amp;Mitigation_breakdown</f>
        <v>Climate-harmful investments by sector</v>
      </c>
      <c r="F270" s="179"/>
      <c r="G270" s="179"/>
      <c r="H270" s="179"/>
      <c r="I270" s="179"/>
      <c r="J270" s="179"/>
      <c r="K270" s="179"/>
      <c r="L270" s="179"/>
    </row>
    <row r="271" spans="4:12" outlineLevel="1" x14ac:dyDescent="0.3">
      <c r="H271" s="157"/>
      <c r="I271" s="157"/>
      <c r="J271" s="157"/>
      <c r="K271" s="157"/>
      <c r="L271" s="157"/>
    </row>
    <row r="272" spans="4:12" outlineLevel="1" x14ac:dyDescent="0.3">
      <c r="D272" s="127" t="s">
        <v>11</v>
      </c>
      <c r="E272" s="127" t="s">
        <v>1013</v>
      </c>
      <c r="F272" s="127" t="s">
        <v>549</v>
      </c>
      <c r="G272" s="127"/>
      <c r="H272" s="172" t="s">
        <v>14</v>
      </c>
      <c r="I272" s="172" t="s">
        <v>664</v>
      </c>
      <c r="J272" s="172">
        <f>ST_milestone</f>
        <v>2025</v>
      </c>
      <c r="K272" s="172">
        <f>MT_milestone</f>
        <v>2035</v>
      </c>
      <c r="L272" s="172">
        <f>LT_milestone</f>
        <v>2050</v>
      </c>
    </row>
    <row r="273" spans="4:12" outlineLevel="1" x14ac:dyDescent="0.3">
      <c r="D273" t="str">
        <f>D186</f>
        <v>Breakdown by sector</v>
      </c>
      <c r="H273" s="157"/>
      <c r="I273" s="157"/>
      <c r="J273" s="157"/>
      <c r="K273" s="157"/>
      <c r="L273" s="157"/>
    </row>
    <row r="274" spans="4:12" outlineLevel="1" x14ac:dyDescent="0.3">
      <c r="D274" t="str">
        <f t="shared" ref="D274:D279" si="44">D187</f>
        <v xml:space="preserve">   energy production</v>
      </c>
      <c r="E274" s="48" t="str">
        <f>E178</f>
        <v>[local currency]</v>
      </c>
      <c r="F274" s="48" t="str">
        <f>F178</f>
        <v>000s/ M/ Bn</v>
      </c>
      <c r="H274" s="162">
        <f t="shared" ref="H274:H279" si="45">H178</f>
        <v>100</v>
      </c>
      <c r="I274" s="170">
        <f t="shared" ref="I274:I279" si="46">I187</f>
        <v>50</v>
      </c>
      <c r="J274" s="183">
        <f t="shared" ref="J274:L274" si="47">J187</f>
        <v>40</v>
      </c>
      <c r="K274" s="183">
        <f t="shared" si="47"/>
        <v>30</v>
      </c>
      <c r="L274" s="183">
        <f t="shared" si="47"/>
        <v>20</v>
      </c>
    </row>
    <row r="275" spans="4:12" outlineLevel="1" x14ac:dyDescent="0.3">
      <c r="D275" t="str">
        <f t="shared" si="44"/>
        <v xml:space="preserve">   buildings</v>
      </c>
      <c r="E275" s="48" t="str">
        <f t="shared" ref="E275:F275" si="48">E179</f>
        <v>[local currency]</v>
      </c>
      <c r="F275" s="48" t="str">
        <f t="shared" si="48"/>
        <v>000s/ M/ Bn</v>
      </c>
      <c r="H275" s="162">
        <f t="shared" si="45"/>
        <v>110</v>
      </c>
      <c r="I275" s="170">
        <f t="shared" si="46"/>
        <v>40</v>
      </c>
      <c r="J275" s="183">
        <f t="shared" ref="J275:L279" si="49">J188</f>
        <v>30</v>
      </c>
      <c r="K275" s="183">
        <f t="shared" si="49"/>
        <v>20</v>
      </c>
      <c r="L275" s="183">
        <f t="shared" si="49"/>
        <v>10</v>
      </c>
    </row>
    <row r="276" spans="4:12" outlineLevel="1" x14ac:dyDescent="0.3">
      <c r="D276" t="str">
        <f t="shared" si="44"/>
        <v xml:space="preserve">   transport</v>
      </c>
      <c r="E276" s="48" t="str">
        <f t="shared" ref="E276:F276" si="50">E180</f>
        <v>[local currency]</v>
      </c>
      <c r="F276" s="48" t="str">
        <f t="shared" si="50"/>
        <v>000s/ M/ Bn</v>
      </c>
      <c r="H276" s="162">
        <f t="shared" si="45"/>
        <v>120</v>
      </c>
      <c r="I276" s="170">
        <f t="shared" si="46"/>
        <v>60</v>
      </c>
      <c r="J276" s="183">
        <f t="shared" si="49"/>
        <v>50</v>
      </c>
      <c r="K276" s="183">
        <f t="shared" si="49"/>
        <v>0</v>
      </c>
      <c r="L276" s="183">
        <f t="shared" si="49"/>
        <v>0</v>
      </c>
    </row>
    <row r="277" spans="4:12" outlineLevel="1" x14ac:dyDescent="0.3">
      <c r="D277" t="str">
        <f t="shared" si="44"/>
        <v xml:space="preserve">   industry</v>
      </c>
      <c r="E277" s="48" t="str">
        <f t="shared" ref="E277:F277" si="51">E181</f>
        <v>[local currency]</v>
      </c>
      <c r="F277" s="48" t="str">
        <f t="shared" si="51"/>
        <v>000s/ M/ Bn</v>
      </c>
      <c r="H277" s="162">
        <f t="shared" si="45"/>
        <v>140</v>
      </c>
      <c r="I277" s="170">
        <f t="shared" si="46"/>
        <v>100</v>
      </c>
      <c r="J277" s="183">
        <f t="shared" si="49"/>
        <v>40</v>
      </c>
      <c r="K277" s="183">
        <f t="shared" si="49"/>
        <v>20</v>
      </c>
      <c r="L277" s="183">
        <f t="shared" si="49"/>
        <v>20</v>
      </c>
    </row>
    <row r="278" spans="4:12" outlineLevel="1" x14ac:dyDescent="0.3">
      <c r="D278" t="str">
        <f t="shared" si="44"/>
        <v xml:space="preserve">   AFOLU</v>
      </c>
      <c r="E278" s="48" t="str">
        <f t="shared" ref="E278:F278" si="52">E182</f>
        <v>[local currency]</v>
      </c>
      <c r="F278" s="48" t="str">
        <f t="shared" si="52"/>
        <v>000s/ M/ Bn</v>
      </c>
      <c r="H278" s="162">
        <f t="shared" si="45"/>
        <v>100</v>
      </c>
      <c r="I278" s="170">
        <f t="shared" si="46"/>
        <v>40</v>
      </c>
      <c r="J278" s="183">
        <f t="shared" si="49"/>
        <v>40</v>
      </c>
      <c r="K278" s="183">
        <f t="shared" si="49"/>
        <v>40</v>
      </c>
      <c r="L278" s="183">
        <f t="shared" si="49"/>
        <v>30</v>
      </c>
    </row>
    <row r="279" spans="4:12" outlineLevel="1" x14ac:dyDescent="0.3">
      <c r="D279" t="str">
        <f t="shared" si="44"/>
        <v xml:space="preserve">   [other]</v>
      </c>
      <c r="E279" s="48" t="str">
        <f t="shared" ref="E279:F279" si="53">E183</f>
        <v>[local currency]</v>
      </c>
      <c r="F279" s="48" t="str">
        <f t="shared" si="53"/>
        <v>000s/ M/ Bn</v>
      </c>
      <c r="H279" s="162">
        <f t="shared" si="45"/>
        <v>50</v>
      </c>
      <c r="I279" s="170">
        <f t="shared" si="46"/>
        <v>70</v>
      </c>
      <c r="J279" s="183">
        <f t="shared" si="49"/>
        <v>50</v>
      </c>
      <c r="K279" s="183">
        <f t="shared" si="49"/>
        <v>50</v>
      </c>
      <c r="L279" s="183">
        <f t="shared" si="49"/>
        <v>25</v>
      </c>
    </row>
  </sheetData>
  <mergeCells count="24">
    <mergeCell ref="Q185:Q192"/>
    <mergeCell ref="R185:R192"/>
    <mergeCell ref="P176:P183"/>
    <mergeCell ref="Q176:Q183"/>
    <mergeCell ref="Q88:Q95"/>
    <mergeCell ref="R98:R105"/>
    <mergeCell ref="R108:R115"/>
    <mergeCell ref="R88:R95"/>
    <mergeCell ref="R129:R136"/>
    <mergeCell ref="R138:R145"/>
    <mergeCell ref="R148:R155"/>
    <mergeCell ref="R176:R183"/>
    <mergeCell ref="P88:P95"/>
    <mergeCell ref="P98:P105"/>
    <mergeCell ref="P108:P115"/>
    <mergeCell ref="B6:J8"/>
    <mergeCell ref="Q148:Q155"/>
    <mergeCell ref="Q108:Q115"/>
    <mergeCell ref="Q129:Q136"/>
    <mergeCell ref="Q138:Q145"/>
    <mergeCell ref="Q98:Q105"/>
    <mergeCell ref="P148:P155"/>
    <mergeCell ref="P129:P136"/>
    <mergeCell ref="P138:P145"/>
  </mergeCells>
  <hyperlinks>
    <hyperlink ref="R88" r:id="rId1" display="https://documents1.worldbank.org/curated/en/953011593410423487/pdf/Developing-a-National-Green-Taxonomy-A-World-Bank-Guide.pdf_x000a_" xr:uid="{2C38411D-6914-4FFD-ABDB-01DFCC41AFBE}"/>
    <hyperlink ref="R129" r:id="rId2" display="https://documents1.worldbank.org/curated/en/953011593410423487/pdf/Developing-a-National-Green-Taxonomy-A-World-Bank-Guide.pdf_x000a_" xr:uid="{B66B1E3C-89B9-4776-A1B8-9A328B3D2950}"/>
    <hyperlink ref="R98" r:id="rId3" xr:uid="{EB55C7C0-46CA-45EC-9945-FD6D058C5B47}"/>
    <hyperlink ref="R138" r:id="rId4" location=":~:text=A%20steep%20rise%20in%20investment,measures%20are%20unlikely%20to%20offset%E2%80%A6" xr:uid="{A4860881-362A-443D-925E-70DD4F4D1372}"/>
    <hyperlink ref="R176" r:id="rId5" location=":~:text=A%20steep%20rise%20in%20investment,measures%20are%20unlikely%20to%20offset%E2%80%A6_x000a_" display="https://www.i4ce.org/en/publication/landscape-climate-finance-france-2021-edition/#:~:text=A%20steep%20rise%20in%20investment,measures%20are%20unlikely%20to%20offset%E2%80%A6_x000a_" xr:uid="{4D43DB52-2556-4317-9096-831801EC2BBF}"/>
  </hyperlinks>
  <pageMargins left="0.7" right="0.7" top="0.75" bottom="0.75" header="0.3" footer="0.3"/>
  <pageSetup paperSize="9" orientation="portrait"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7B878-A2B6-404C-B84F-D444C9DB8083}">
  <sheetPr codeName="Feuil5">
    <tabColor rgb="FF7030A0"/>
  </sheetPr>
  <dimension ref="A1:Y513"/>
  <sheetViews>
    <sheetView showGridLines="0" topLeftCell="A416" zoomScale="60" zoomScaleNormal="60" zoomScalePageLayoutView="55" workbookViewId="0">
      <selection activeCell="A423" sqref="A423:XFD423"/>
    </sheetView>
  </sheetViews>
  <sheetFormatPr baseColWidth="10" defaultColWidth="11.44140625" defaultRowHeight="14.4" outlineLevelRow="1" x14ac:dyDescent="0.3"/>
  <cols>
    <col min="1" max="1" width="4.6640625" customWidth="1"/>
    <col min="2" max="2" width="3.88671875" customWidth="1"/>
    <col min="3" max="3" width="4.109375" customWidth="1"/>
    <col min="4" max="4" width="71" customWidth="1"/>
    <col min="5" max="6" width="15.44140625" customWidth="1"/>
    <col min="7" max="7" width="32.33203125" customWidth="1"/>
    <col min="8" max="12" width="20.6640625" bestFit="1" customWidth="1"/>
    <col min="13" max="13" width="3.44140625" customWidth="1"/>
    <col min="14" max="15" width="18.44140625" bestFit="1" customWidth="1"/>
    <col min="16" max="17" width="81.5546875" customWidth="1"/>
    <col min="18" max="18" width="110.109375" customWidth="1"/>
  </cols>
  <sheetData>
    <row r="1" spans="1:19" x14ac:dyDescent="0.3">
      <c r="A1" s="237"/>
      <c r="B1" s="33" t="s">
        <v>970</v>
      </c>
    </row>
    <row r="2" spans="1:19" x14ac:dyDescent="0.3">
      <c r="A2" s="64"/>
      <c r="B2" s="64"/>
      <c r="C2" s="64"/>
      <c r="D2" s="64"/>
      <c r="E2" s="64"/>
      <c r="F2" s="64"/>
      <c r="G2" s="64"/>
      <c r="H2" s="64"/>
      <c r="I2" s="64"/>
      <c r="J2" s="64"/>
      <c r="K2" s="64"/>
      <c r="L2" s="64"/>
      <c r="M2" s="64"/>
      <c r="N2" s="64"/>
      <c r="O2" s="64"/>
      <c r="P2" s="64"/>
      <c r="Q2" s="64"/>
      <c r="R2" s="64"/>
      <c r="S2" s="64"/>
    </row>
    <row r="3" spans="1:19" ht="25.5" customHeight="1" thickBot="1" x14ac:dyDescent="0.65">
      <c r="B3" s="121" t="s">
        <v>693</v>
      </c>
      <c r="C3" s="122" t="s">
        <v>580</v>
      </c>
      <c r="D3" s="111"/>
      <c r="E3" s="111"/>
      <c r="F3" s="111"/>
      <c r="G3" s="111"/>
      <c r="H3" s="111"/>
      <c r="I3" s="111"/>
      <c r="J3" s="111"/>
      <c r="K3" s="111"/>
      <c r="L3" s="111"/>
      <c r="M3" s="111"/>
      <c r="N3" s="111"/>
      <c r="O3" s="111"/>
      <c r="P3" s="111"/>
      <c r="Q3" s="111"/>
      <c r="R3" s="111"/>
    </row>
    <row r="4" spans="1:19" x14ac:dyDescent="0.3">
      <c r="A4" s="64"/>
      <c r="B4" s="64"/>
      <c r="C4" s="64"/>
      <c r="D4" s="64"/>
      <c r="E4" s="64"/>
      <c r="F4" s="64"/>
      <c r="G4" s="64"/>
      <c r="H4" s="64"/>
      <c r="I4" s="64"/>
      <c r="J4" s="64"/>
      <c r="K4" s="64"/>
      <c r="L4" s="64"/>
      <c r="M4" s="64"/>
      <c r="N4" s="64"/>
      <c r="O4" s="64"/>
      <c r="P4" s="64"/>
      <c r="Q4" s="64"/>
      <c r="R4" s="64"/>
      <c r="S4" s="64"/>
    </row>
    <row r="5" spans="1:19" x14ac:dyDescent="0.3">
      <c r="A5" s="64"/>
      <c r="B5" s="64"/>
      <c r="C5" s="64"/>
      <c r="D5" s="64"/>
      <c r="E5" s="64"/>
      <c r="F5" s="64"/>
      <c r="G5" s="64"/>
      <c r="H5" s="64"/>
      <c r="I5" s="64"/>
      <c r="J5" s="64"/>
      <c r="K5" s="64"/>
      <c r="L5" s="64"/>
      <c r="M5" s="64"/>
      <c r="N5" s="64"/>
      <c r="O5" s="64"/>
      <c r="P5" s="64"/>
      <c r="Q5" s="64"/>
      <c r="R5" s="64"/>
      <c r="S5" s="64"/>
    </row>
    <row r="6" spans="1:19" ht="15" customHeight="1" x14ac:dyDescent="0.3">
      <c r="A6" s="64"/>
      <c r="B6" s="306" t="s">
        <v>951</v>
      </c>
      <c r="C6" s="307"/>
      <c r="D6" s="307"/>
      <c r="E6" s="307"/>
      <c r="F6" s="307"/>
      <c r="G6" s="307"/>
      <c r="H6" s="307"/>
      <c r="I6" s="307"/>
      <c r="J6" s="308"/>
      <c r="K6" s="144"/>
      <c r="L6" s="144"/>
      <c r="M6" s="144"/>
      <c r="N6" s="144"/>
      <c r="O6" s="144"/>
      <c r="P6" s="144"/>
      <c r="Q6" s="144"/>
      <c r="R6" s="144"/>
    </row>
    <row r="7" spans="1:19" x14ac:dyDescent="0.3">
      <c r="A7" s="64"/>
      <c r="B7" s="309"/>
      <c r="C7" s="310"/>
      <c r="D7" s="310"/>
      <c r="E7" s="310"/>
      <c r="F7" s="310"/>
      <c r="G7" s="310"/>
      <c r="H7" s="310"/>
      <c r="I7" s="310"/>
      <c r="J7" s="311"/>
      <c r="K7" s="144"/>
      <c r="L7" s="144"/>
      <c r="M7" s="144"/>
      <c r="N7" s="144"/>
      <c r="O7" s="144"/>
      <c r="P7" s="144"/>
      <c r="Q7" s="144"/>
      <c r="R7" s="144"/>
    </row>
    <row r="8" spans="1:19" x14ac:dyDescent="0.3">
      <c r="A8" s="64"/>
      <c r="B8" s="312"/>
      <c r="C8" s="313"/>
      <c r="D8" s="313"/>
      <c r="E8" s="313"/>
      <c r="F8" s="313"/>
      <c r="G8" s="313"/>
      <c r="H8" s="313"/>
      <c r="I8" s="313"/>
      <c r="J8" s="314"/>
      <c r="K8" s="144"/>
      <c r="L8" s="144"/>
      <c r="M8" s="144"/>
      <c r="N8" s="144"/>
      <c r="O8" s="144"/>
      <c r="P8" s="144"/>
    </row>
    <row r="9" spans="1:19" x14ac:dyDescent="0.3">
      <c r="A9" s="64"/>
      <c r="B9" s="144"/>
      <c r="C9" s="144"/>
      <c r="D9" s="144"/>
      <c r="E9" s="144"/>
      <c r="F9" s="144"/>
      <c r="G9" s="144"/>
      <c r="H9" s="144"/>
      <c r="I9" s="144"/>
      <c r="J9" s="144"/>
      <c r="K9" s="144"/>
      <c r="L9" s="144"/>
      <c r="M9" s="144"/>
      <c r="N9" s="144"/>
      <c r="O9" s="144"/>
      <c r="P9" s="144"/>
      <c r="Q9" s="64"/>
      <c r="R9" s="64"/>
      <c r="S9" s="64"/>
    </row>
    <row r="10" spans="1:19" x14ac:dyDescent="0.3">
      <c r="A10" s="64"/>
      <c r="B10" s="144"/>
      <c r="C10" s="144"/>
      <c r="D10" s="144"/>
      <c r="E10" s="144"/>
      <c r="F10" s="144"/>
      <c r="G10" s="144"/>
      <c r="H10" s="144"/>
      <c r="I10" s="144"/>
      <c r="J10" s="144"/>
      <c r="K10" s="144"/>
      <c r="L10" s="144"/>
      <c r="M10" s="144"/>
      <c r="N10" s="144"/>
      <c r="O10" s="144"/>
      <c r="P10" s="144"/>
      <c r="Q10" s="64"/>
      <c r="R10" s="64"/>
      <c r="S10" s="64"/>
    </row>
    <row r="11" spans="1:19" x14ac:dyDescent="0.3">
      <c r="A11" s="64"/>
      <c r="B11" s="87" t="s">
        <v>940</v>
      </c>
      <c r="C11" s="4"/>
      <c r="D11" s="64"/>
      <c r="E11" s="64"/>
      <c r="F11" s="134"/>
      <c r="G11" s="64"/>
      <c r="H11" s="64"/>
      <c r="I11" s="64"/>
      <c r="J11" s="64"/>
      <c r="K11" s="64"/>
      <c r="L11" s="64"/>
      <c r="M11" s="64"/>
      <c r="N11" s="64"/>
      <c r="O11" s="64"/>
      <c r="P11" s="64"/>
      <c r="Q11" s="64"/>
    </row>
    <row r="12" spans="1:19" x14ac:dyDescent="0.3">
      <c r="A12" s="64"/>
      <c r="B12" s="4"/>
      <c r="C12" s="4"/>
      <c r="D12" s="64"/>
      <c r="E12" s="64"/>
      <c r="F12" s="134"/>
      <c r="G12" s="64"/>
      <c r="H12" s="64"/>
      <c r="I12" s="64"/>
      <c r="J12" s="64"/>
      <c r="K12" s="64"/>
      <c r="L12" s="64"/>
      <c r="M12" s="64"/>
      <c r="N12" s="64"/>
      <c r="O12" s="64"/>
      <c r="P12" s="64"/>
      <c r="Q12" s="64"/>
    </row>
    <row r="13" spans="1:19" x14ac:dyDescent="0.3">
      <c r="A13" s="64"/>
      <c r="D13" s="145" t="s">
        <v>698</v>
      </c>
      <c r="E13" s="33"/>
      <c r="F13" s="33"/>
      <c r="G13" s="33"/>
      <c r="H13" s="33"/>
      <c r="I13" s="33"/>
      <c r="J13" s="33"/>
      <c r="K13" s="64"/>
      <c r="L13" s="64"/>
      <c r="M13" s="64"/>
      <c r="N13" s="64"/>
      <c r="O13" s="64"/>
      <c r="P13" s="64"/>
      <c r="Q13" s="64"/>
      <c r="R13" s="64"/>
    </row>
    <row r="14" spans="1:19" x14ac:dyDescent="0.3">
      <c r="A14" s="64"/>
      <c r="B14" s="4"/>
      <c r="C14" s="4"/>
      <c r="D14" s="4"/>
      <c r="E14" s="64"/>
      <c r="F14" s="64"/>
      <c r="G14" s="64"/>
      <c r="H14" s="64"/>
      <c r="I14" s="64"/>
      <c r="J14" s="64"/>
      <c r="K14" s="64"/>
      <c r="L14" s="64"/>
      <c r="M14" s="64"/>
      <c r="N14" s="64"/>
      <c r="O14" s="64"/>
      <c r="P14" s="64"/>
      <c r="Q14" s="64"/>
    </row>
    <row r="15" spans="1:19" x14ac:dyDescent="0.3">
      <c r="A15" s="64"/>
      <c r="B15" s="4"/>
      <c r="C15" s="4"/>
      <c r="D15" s="182"/>
      <c r="E15" s="64"/>
      <c r="F15" s="64"/>
      <c r="G15" s="64"/>
      <c r="H15" s="64"/>
      <c r="I15" s="64"/>
      <c r="J15" s="64"/>
      <c r="K15" s="64"/>
      <c r="L15" s="64"/>
      <c r="M15" s="64"/>
      <c r="N15" s="64"/>
      <c r="O15" s="64"/>
      <c r="P15" s="64"/>
      <c r="Q15" s="64"/>
    </row>
    <row r="16" spans="1:19" x14ac:dyDescent="0.3">
      <c r="A16" s="64"/>
      <c r="B16" s="4"/>
      <c r="C16" s="4"/>
      <c r="D16" s="182"/>
      <c r="E16" s="64"/>
      <c r="F16" s="64"/>
      <c r="G16" s="64"/>
      <c r="H16" s="64"/>
      <c r="I16" s="64"/>
      <c r="J16" s="64"/>
      <c r="K16" s="64"/>
      <c r="L16" s="64"/>
      <c r="M16" s="64"/>
      <c r="N16" s="64"/>
      <c r="O16" s="64"/>
      <c r="P16" s="64"/>
      <c r="Q16" s="64"/>
    </row>
    <row r="17" spans="1:18" x14ac:dyDescent="0.3">
      <c r="A17" s="64"/>
      <c r="B17" s="4"/>
      <c r="C17" s="4"/>
      <c r="D17" s="182"/>
      <c r="E17" s="64"/>
      <c r="F17" s="64"/>
      <c r="G17" s="64"/>
      <c r="H17" s="64"/>
      <c r="I17" s="64"/>
      <c r="J17" s="64"/>
      <c r="K17" s="64"/>
      <c r="L17" s="64"/>
      <c r="M17" s="64"/>
      <c r="N17" s="64"/>
      <c r="O17" s="64"/>
      <c r="P17" s="64"/>
      <c r="Q17" s="64"/>
    </row>
    <row r="18" spans="1:18" x14ac:dyDescent="0.3">
      <c r="A18" s="64"/>
      <c r="B18" s="4"/>
      <c r="C18" s="4"/>
      <c r="D18" s="182"/>
      <c r="E18" s="64"/>
      <c r="F18" s="64"/>
      <c r="G18" s="64"/>
      <c r="H18" s="64"/>
      <c r="I18" s="64"/>
      <c r="J18" s="64"/>
      <c r="K18" s="64"/>
      <c r="L18" s="64"/>
      <c r="M18" s="64"/>
      <c r="N18" s="64"/>
      <c r="O18" s="64"/>
      <c r="P18" s="64"/>
      <c r="Q18" s="64"/>
    </row>
    <row r="19" spans="1:18" x14ac:dyDescent="0.3">
      <c r="A19" s="64"/>
      <c r="B19" s="4"/>
      <c r="C19" s="4"/>
      <c r="D19" s="182"/>
      <c r="E19" s="64"/>
      <c r="F19" s="64"/>
      <c r="G19" s="64"/>
      <c r="H19" s="64"/>
      <c r="I19" s="64"/>
      <c r="J19" s="64"/>
      <c r="K19" s="64"/>
      <c r="L19" s="64"/>
      <c r="M19" s="64"/>
      <c r="N19" s="64"/>
      <c r="O19" s="64"/>
      <c r="P19" s="64"/>
      <c r="Q19" s="64"/>
    </row>
    <row r="20" spans="1:18" x14ac:dyDescent="0.3">
      <c r="A20" s="64"/>
      <c r="B20" s="4"/>
      <c r="C20" s="4"/>
      <c r="D20" s="182"/>
      <c r="E20" s="64"/>
      <c r="F20" s="64"/>
      <c r="G20" s="64"/>
      <c r="H20" s="64"/>
      <c r="I20" s="64"/>
      <c r="J20" s="64"/>
      <c r="K20" s="64"/>
      <c r="L20" s="64"/>
      <c r="M20" s="64"/>
      <c r="N20" s="64"/>
      <c r="O20" s="64"/>
      <c r="P20" s="64"/>
      <c r="Q20" s="64"/>
    </row>
    <row r="21" spans="1:18" x14ac:dyDescent="0.3">
      <c r="A21" s="64"/>
      <c r="B21" s="4"/>
      <c r="C21" s="4"/>
      <c r="D21" s="182"/>
      <c r="E21" s="64"/>
      <c r="F21" s="64"/>
      <c r="G21" s="64"/>
      <c r="H21" s="64"/>
      <c r="I21" s="64"/>
      <c r="J21" s="64"/>
      <c r="K21" s="64"/>
      <c r="L21" s="64"/>
      <c r="M21" s="64"/>
      <c r="N21" s="64"/>
      <c r="O21" s="64"/>
      <c r="P21" s="64"/>
      <c r="Q21" s="64"/>
    </row>
    <row r="22" spans="1:18" x14ac:dyDescent="0.3">
      <c r="A22" s="64"/>
      <c r="B22" s="4"/>
      <c r="C22" s="4"/>
      <c r="D22" s="182"/>
      <c r="E22" s="64"/>
      <c r="F22" s="64"/>
      <c r="G22" s="64"/>
      <c r="H22" s="64"/>
      <c r="I22" s="64"/>
      <c r="J22" s="64"/>
      <c r="K22" s="64"/>
      <c r="L22" s="64"/>
      <c r="M22" s="64"/>
      <c r="N22" s="64"/>
      <c r="O22" s="64"/>
      <c r="P22" s="64"/>
      <c r="Q22" s="64"/>
    </row>
    <row r="23" spans="1:18" x14ac:dyDescent="0.3">
      <c r="A23" s="64"/>
      <c r="B23" s="4"/>
      <c r="C23" s="4"/>
      <c r="D23" s="182"/>
      <c r="E23" s="64"/>
      <c r="F23" s="64"/>
      <c r="G23" s="64"/>
      <c r="H23" s="64"/>
      <c r="I23" s="64"/>
      <c r="J23" s="64"/>
      <c r="K23" s="64"/>
      <c r="L23" s="64"/>
      <c r="M23" s="64"/>
      <c r="N23" s="64"/>
      <c r="O23" s="64"/>
      <c r="P23" s="64"/>
      <c r="Q23" s="64"/>
    </row>
    <row r="24" spans="1:18" x14ac:dyDescent="0.3">
      <c r="A24" s="64"/>
      <c r="B24" s="4"/>
      <c r="C24" s="4"/>
      <c r="D24" s="182"/>
      <c r="E24" s="64"/>
      <c r="F24" s="64"/>
      <c r="G24" s="64"/>
      <c r="H24" s="64"/>
      <c r="I24" s="64"/>
      <c r="J24" s="64"/>
      <c r="K24" s="64"/>
      <c r="L24" s="64"/>
      <c r="M24" s="64"/>
      <c r="N24" s="64"/>
      <c r="O24" s="64"/>
      <c r="P24" s="64"/>
      <c r="Q24" s="64"/>
    </row>
    <row r="25" spans="1:18" x14ac:dyDescent="0.3">
      <c r="A25" s="64"/>
      <c r="B25" s="4"/>
      <c r="C25" s="4"/>
      <c r="D25" s="182"/>
      <c r="E25" s="64"/>
      <c r="F25" s="64"/>
      <c r="G25" s="64"/>
      <c r="H25" s="64"/>
      <c r="I25" s="64"/>
      <c r="J25" s="64"/>
      <c r="K25" s="64"/>
      <c r="L25" s="64"/>
      <c r="M25" s="64"/>
      <c r="N25" s="64"/>
      <c r="O25" s="64"/>
      <c r="P25" s="64"/>
      <c r="Q25" s="64"/>
    </row>
    <row r="26" spans="1:18" x14ac:dyDescent="0.3">
      <c r="A26" s="64"/>
      <c r="B26" s="4"/>
      <c r="C26" s="4"/>
      <c r="D26" s="182"/>
      <c r="E26" s="64"/>
      <c r="F26" s="64"/>
      <c r="G26" s="64"/>
      <c r="H26" s="64"/>
      <c r="I26" s="64"/>
      <c r="J26" s="64"/>
      <c r="K26" s="64"/>
      <c r="L26" s="64"/>
      <c r="M26" s="64"/>
      <c r="N26" s="64"/>
      <c r="O26" s="64"/>
      <c r="P26" s="64"/>
      <c r="Q26" s="64"/>
    </row>
    <row r="27" spans="1:18" x14ac:dyDescent="0.3">
      <c r="A27" s="64"/>
      <c r="B27" s="4"/>
      <c r="C27" s="4"/>
      <c r="D27" s="4"/>
      <c r="E27" s="4"/>
      <c r="F27" s="64"/>
      <c r="G27" s="64"/>
      <c r="H27" s="64"/>
      <c r="I27" s="64"/>
      <c r="J27" s="64"/>
      <c r="K27" s="64"/>
      <c r="L27" s="64"/>
      <c r="M27" s="64"/>
      <c r="N27" s="64"/>
      <c r="O27" s="64"/>
      <c r="P27" s="64"/>
      <c r="Q27" s="64"/>
    </row>
    <row r="28" spans="1:18" x14ac:dyDescent="0.3">
      <c r="A28" s="64"/>
      <c r="B28" s="4"/>
      <c r="C28" s="4"/>
      <c r="D28" s="4"/>
      <c r="E28" s="64"/>
      <c r="F28" s="64"/>
      <c r="G28" s="64"/>
      <c r="H28" s="64"/>
      <c r="I28" s="64"/>
      <c r="J28" s="64"/>
      <c r="K28" s="64"/>
      <c r="L28" s="64"/>
      <c r="M28" s="64"/>
      <c r="N28" s="64"/>
      <c r="O28" s="64"/>
      <c r="P28" s="64"/>
      <c r="Q28" s="64"/>
    </row>
    <row r="29" spans="1:18" x14ac:dyDescent="0.3">
      <c r="A29" s="64"/>
      <c r="B29" s="4"/>
      <c r="C29" s="4"/>
      <c r="D29" s="4"/>
      <c r="E29" s="64"/>
      <c r="F29" s="64"/>
      <c r="G29" s="64"/>
      <c r="H29" s="64"/>
      <c r="I29" s="64"/>
      <c r="J29" s="64"/>
      <c r="K29" s="64"/>
      <c r="L29" s="64"/>
      <c r="M29" s="64"/>
      <c r="N29" s="64"/>
      <c r="O29" s="64"/>
      <c r="P29" s="64"/>
      <c r="Q29" s="64"/>
    </row>
    <row r="30" spans="1:18" x14ac:dyDescent="0.3">
      <c r="A30" s="64"/>
      <c r="D30" s="145" t="s">
        <v>699</v>
      </c>
      <c r="E30" s="33"/>
      <c r="F30" s="33"/>
      <c r="G30" s="33"/>
      <c r="H30" s="33"/>
      <c r="I30" s="33"/>
      <c r="J30" s="33"/>
      <c r="K30" s="64"/>
      <c r="L30" s="64"/>
      <c r="M30" s="64"/>
      <c r="N30" s="64"/>
      <c r="O30" s="64"/>
      <c r="P30" s="64"/>
      <c r="Q30" s="64"/>
      <c r="R30" s="64"/>
    </row>
    <row r="31" spans="1:18" x14ac:dyDescent="0.3">
      <c r="A31" s="64"/>
      <c r="B31" s="87"/>
      <c r="C31" s="87"/>
      <c r="D31" s="87"/>
      <c r="E31" s="64"/>
      <c r="F31" s="64"/>
      <c r="G31" s="64"/>
      <c r="H31" s="64"/>
      <c r="I31" s="64"/>
      <c r="J31" s="64"/>
      <c r="K31" s="64"/>
      <c r="L31" s="64"/>
      <c r="M31" s="64"/>
      <c r="N31" s="64"/>
      <c r="O31" s="64"/>
      <c r="P31" s="64"/>
      <c r="Q31" s="64"/>
    </row>
    <row r="32" spans="1:18" x14ac:dyDescent="0.3">
      <c r="A32" s="64"/>
      <c r="B32" s="87"/>
      <c r="C32" s="87"/>
      <c r="D32" s="181"/>
      <c r="E32" s="64"/>
      <c r="F32" s="64"/>
      <c r="G32" s="64"/>
      <c r="H32" s="64"/>
      <c r="I32" s="64"/>
      <c r="J32" s="64"/>
      <c r="K32" s="64"/>
      <c r="L32" s="64"/>
      <c r="M32" s="64"/>
      <c r="N32" s="64"/>
      <c r="O32" s="64"/>
      <c r="P32" s="64"/>
      <c r="Q32" s="64"/>
    </row>
    <row r="33" spans="1:17" x14ac:dyDescent="0.3">
      <c r="A33" s="64"/>
      <c r="B33" s="87"/>
      <c r="C33" s="87"/>
      <c r="D33" s="181"/>
      <c r="E33" s="64"/>
      <c r="F33" s="64"/>
      <c r="G33" s="64"/>
      <c r="H33" s="64"/>
      <c r="I33" s="64"/>
      <c r="J33" s="64"/>
      <c r="K33" s="64"/>
      <c r="L33" s="64"/>
      <c r="M33" s="64"/>
      <c r="N33" s="64"/>
      <c r="O33" s="64"/>
      <c r="P33" s="64"/>
      <c r="Q33" s="64"/>
    </row>
    <row r="34" spans="1:17" x14ac:dyDescent="0.3">
      <c r="A34" s="64"/>
      <c r="B34" s="87"/>
      <c r="C34" s="87"/>
      <c r="D34" s="181"/>
      <c r="E34" s="64"/>
      <c r="F34" s="64"/>
      <c r="G34" s="64"/>
      <c r="H34" s="64"/>
      <c r="I34" s="64"/>
      <c r="J34" s="64"/>
      <c r="K34" s="64"/>
      <c r="L34" s="64"/>
      <c r="M34" s="64"/>
      <c r="N34" s="64"/>
      <c r="O34" s="64"/>
      <c r="P34" s="64"/>
      <c r="Q34" s="64"/>
    </row>
    <row r="35" spans="1:17" x14ac:dyDescent="0.3">
      <c r="A35" s="64"/>
      <c r="B35" s="87"/>
      <c r="C35" s="87"/>
      <c r="D35" s="181"/>
      <c r="E35" s="64"/>
      <c r="F35" s="64"/>
      <c r="G35" s="64"/>
      <c r="H35" s="64"/>
      <c r="I35" s="64"/>
      <c r="J35" s="64"/>
      <c r="K35" s="64"/>
      <c r="L35" s="64"/>
      <c r="M35" s="64"/>
      <c r="N35" s="64"/>
      <c r="O35" s="64"/>
      <c r="P35" s="64"/>
      <c r="Q35" s="64"/>
    </row>
    <row r="36" spans="1:17" x14ac:dyDescent="0.3">
      <c r="A36" s="64"/>
      <c r="B36" s="87"/>
      <c r="C36" s="87"/>
      <c r="D36" s="181"/>
      <c r="E36" s="64"/>
      <c r="F36" s="64"/>
      <c r="G36" s="64"/>
      <c r="H36" s="64"/>
      <c r="I36" s="64"/>
      <c r="J36" s="64"/>
      <c r="K36" s="64"/>
      <c r="L36" s="64"/>
      <c r="M36" s="64"/>
      <c r="N36" s="64"/>
      <c r="O36" s="64"/>
      <c r="P36" s="64"/>
      <c r="Q36" s="64"/>
    </row>
    <row r="37" spans="1:17" x14ac:dyDescent="0.3">
      <c r="A37" s="64"/>
      <c r="B37" s="87"/>
      <c r="C37" s="87"/>
      <c r="D37" s="181"/>
      <c r="E37" s="64"/>
      <c r="F37" s="64"/>
      <c r="G37" s="64"/>
      <c r="H37" s="64"/>
      <c r="I37" s="64"/>
      <c r="J37" s="64"/>
      <c r="K37" s="64"/>
      <c r="L37" s="64"/>
      <c r="M37" s="64"/>
      <c r="N37" s="64"/>
      <c r="O37" s="64"/>
      <c r="P37" s="64"/>
      <c r="Q37" s="64"/>
    </row>
    <row r="38" spans="1:17" x14ac:dyDescent="0.3">
      <c r="A38" s="64"/>
      <c r="B38" s="87"/>
      <c r="C38" s="87"/>
      <c r="D38" s="181"/>
      <c r="E38" s="64"/>
      <c r="F38" s="64"/>
      <c r="G38" s="64"/>
      <c r="H38" s="64"/>
      <c r="I38" s="64"/>
      <c r="J38" s="64"/>
      <c r="K38" s="64"/>
      <c r="L38" s="64"/>
      <c r="M38" s="64"/>
      <c r="N38" s="64"/>
      <c r="O38" s="64"/>
      <c r="P38" s="64"/>
      <c r="Q38" s="64"/>
    </row>
    <row r="39" spans="1:17" x14ac:dyDescent="0.3">
      <c r="A39" s="64"/>
      <c r="B39" s="87"/>
      <c r="C39" s="87"/>
      <c r="D39" s="181"/>
      <c r="E39" s="64"/>
      <c r="F39" s="64"/>
      <c r="G39" s="64"/>
      <c r="H39" s="64"/>
      <c r="I39" s="64"/>
      <c r="J39" s="64"/>
      <c r="K39" s="64"/>
      <c r="L39" s="64"/>
      <c r="M39" s="64"/>
      <c r="N39" s="64"/>
      <c r="O39" s="64"/>
      <c r="P39" s="64"/>
      <c r="Q39" s="64"/>
    </row>
    <row r="40" spans="1:17" x14ac:dyDescent="0.3">
      <c r="A40" s="64"/>
      <c r="B40" s="87"/>
      <c r="C40" s="87"/>
      <c r="D40" s="181"/>
      <c r="E40" s="64"/>
      <c r="F40" s="64"/>
      <c r="G40" s="64"/>
      <c r="H40" s="64"/>
      <c r="I40" s="64"/>
      <c r="J40" s="64"/>
      <c r="K40" s="64"/>
      <c r="L40" s="64"/>
      <c r="M40" s="64"/>
      <c r="N40" s="64"/>
      <c r="O40" s="64"/>
      <c r="P40" s="64"/>
      <c r="Q40" s="64"/>
    </row>
    <row r="41" spans="1:17" x14ac:dyDescent="0.3">
      <c r="A41" s="64"/>
      <c r="B41" s="87"/>
      <c r="C41" s="87"/>
      <c r="D41" s="181"/>
      <c r="E41" s="64"/>
      <c r="F41" s="64"/>
      <c r="G41" s="64"/>
      <c r="H41" s="64"/>
      <c r="I41" s="64"/>
      <c r="J41" s="64"/>
      <c r="K41" s="64"/>
      <c r="L41" s="64"/>
      <c r="M41" s="64"/>
      <c r="N41" s="64"/>
      <c r="O41" s="64"/>
      <c r="P41" s="64"/>
      <c r="Q41" s="64"/>
    </row>
    <row r="42" spans="1:17" x14ac:dyDescent="0.3">
      <c r="A42" s="64"/>
      <c r="B42" s="87"/>
      <c r="C42" s="87"/>
      <c r="D42" s="181"/>
      <c r="E42" s="64"/>
      <c r="F42" s="64"/>
      <c r="G42" s="64"/>
      <c r="H42" s="64"/>
      <c r="I42" s="64"/>
      <c r="J42" s="64"/>
      <c r="K42" s="64"/>
      <c r="L42" s="64"/>
      <c r="M42" s="64"/>
      <c r="N42" s="64"/>
      <c r="O42" s="64"/>
      <c r="P42" s="64"/>
      <c r="Q42" s="64"/>
    </row>
    <row r="43" spans="1:17" x14ac:dyDescent="0.3">
      <c r="A43" s="64"/>
      <c r="B43" s="87"/>
      <c r="C43" s="87"/>
      <c r="D43" s="181"/>
      <c r="E43" s="64"/>
      <c r="F43" s="64"/>
      <c r="G43" s="64"/>
      <c r="H43" s="64"/>
      <c r="I43" s="64"/>
      <c r="J43" s="64"/>
      <c r="K43" s="64"/>
      <c r="L43" s="64"/>
      <c r="M43" s="64"/>
      <c r="N43" s="64"/>
      <c r="O43" s="64"/>
      <c r="P43" s="64"/>
      <c r="Q43" s="64"/>
    </row>
    <row r="44" spans="1:17" x14ac:dyDescent="0.3">
      <c r="A44" s="64"/>
      <c r="B44" s="87"/>
      <c r="C44" s="87"/>
      <c r="D44" s="87"/>
      <c r="E44" s="87"/>
      <c r="F44" s="87"/>
      <c r="G44" s="87"/>
      <c r="H44" s="87"/>
      <c r="I44" s="64"/>
      <c r="J44" s="64"/>
      <c r="K44" s="64"/>
      <c r="L44" s="64"/>
      <c r="M44" s="64"/>
      <c r="N44" s="64"/>
      <c r="O44" s="64"/>
      <c r="P44" s="64"/>
      <c r="Q44" s="64"/>
    </row>
    <row r="45" spans="1:17" x14ac:dyDescent="0.3">
      <c r="A45" s="64"/>
      <c r="B45" s="87"/>
      <c r="C45" s="87"/>
      <c r="D45" s="87"/>
      <c r="E45" s="87"/>
      <c r="F45" s="87"/>
      <c r="G45" s="87"/>
      <c r="H45" s="87"/>
      <c r="I45" s="64"/>
      <c r="J45" s="64"/>
      <c r="K45" s="64"/>
      <c r="L45" s="64"/>
      <c r="M45" s="64"/>
      <c r="N45" s="64"/>
      <c r="O45" s="64"/>
      <c r="P45" s="64"/>
      <c r="Q45" s="64"/>
    </row>
    <row r="46" spans="1:17" x14ac:dyDescent="0.3">
      <c r="A46" s="64"/>
      <c r="B46" s="87"/>
      <c r="C46" s="87"/>
      <c r="D46" s="145" t="s">
        <v>813</v>
      </c>
      <c r="E46" s="87"/>
      <c r="F46" s="87"/>
      <c r="G46" s="87"/>
      <c r="H46" s="87"/>
      <c r="I46" s="64"/>
      <c r="J46" s="64"/>
      <c r="K46" s="64"/>
      <c r="L46" s="64"/>
      <c r="M46" s="64"/>
      <c r="N46" s="64"/>
      <c r="O46" s="64"/>
      <c r="P46" s="64"/>
      <c r="Q46" s="64"/>
    </row>
    <row r="47" spans="1:17" x14ac:dyDescent="0.3">
      <c r="A47" s="64"/>
      <c r="B47" s="87"/>
      <c r="C47" s="87"/>
      <c r="D47" s="87"/>
      <c r="E47" s="87"/>
      <c r="F47" s="87"/>
      <c r="G47" s="87"/>
      <c r="H47" s="87"/>
      <c r="I47" s="64"/>
      <c r="J47" s="64"/>
      <c r="K47" s="64"/>
      <c r="L47" s="64"/>
      <c r="M47" s="64"/>
      <c r="N47" s="64"/>
      <c r="O47" s="64"/>
      <c r="P47" s="64"/>
      <c r="Q47" s="64"/>
    </row>
    <row r="48" spans="1:17" x14ac:dyDescent="0.3">
      <c r="A48" s="64"/>
      <c r="B48" s="87"/>
      <c r="C48" s="87"/>
      <c r="D48" s="87"/>
      <c r="E48" s="87"/>
      <c r="F48" s="87"/>
      <c r="G48" s="87"/>
      <c r="H48" s="87"/>
      <c r="I48" s="64"/>
      <c r="J48" s="64"/>
      <c r="K48" s="64"/>
      <c r="L48" s="64"/>
      <c r="M48" s="64"/>
      <c r="N48" s="64"/>
      <c r="O48" s="64"/>
      <c r="P48" s="64"/>
      <c r="Q48" s="64"/>
    </row>
    <row r="49" spans="1:17" x14ac:dyDescent="0.3">
      <c r="A49" s="64"/>
      <c r="B49" s="87"/>
      <c r="C49" s="87"/>
      <c r="D49" s="87"/>
      <c r="E49" s="87"/>
      <c r="F49" s="87"/>
      <c r="G49" s="87"/>
      <c r="H49" s="87"/>
      <c r="I49" s="64"/>
      <c r="J49" s="64"/>
      <c r="K49" s="64"/>
      <c r="L49" s="64"/>
      <c r="M49" s="64"/>
      <c r="N49" s="64"/>
      <c r="O49" s="64"/>
      <c r="P49" s="64"/>
      <c r="Q49" s="64"/>
    </row>
    <row r="50" spans="1:17" x14ac:dyDescent="0.3">
      <c r="A50" s="64"/>
      <c r="B50" s="87"/>
      <c r="C50" s="87"/>
      <c r="D50" s="64"/>
      <c r="E50" s="64"/>
      <c r="F50" s="64"/>
      <c r="G50" s="64"/>
      <c r="H50" s="64"/>
      <c r="I50" s="64"/>
      <c r="J50" s="64"/>
      <c r="K50" s="64"/>
      <c r="L50" s="64"/>
      <c r="M50" s="64"/>
      <c r="N50" s="64"/>
      <c r="O50" s="64"/>
      <c r="P50" s="64"/>
      <c r="Q50" s="64"/>
    </row>
    <row r="51" spans="1:17" x14ac:dyDescent="0.3">
      <c r="A51" s="64"/>
      <c r="B51" s="87"/>
      <c r="C51" s="87"/>
      <c r="D51" s="64"/>
      <c r="E51" s="64"/>
      <c r="F51" s="64"/>
      <c r="G51" s="64"/>
      <c r="H51" s="64"/>
      <c r="I51" s="64"/>
      <c r="J51" s="64"/>
      <c r="K51" s="64"/>
      <c r="L51" s="64"/>
      <c r="M51" s="64"/>
      <c r="N51" s="64"/>
      <c r="O51" s="64"/>
      <c r="P51" s="64"/>
      <c r="Q51" s="64"/>
    </row>
    <row r="52" spans="1:17" x14ac:dyDescent="0.3">
      <c r="A52" s="64"/>
      <c r="B52" s="87"/>
      <c r="C52" s="87"/>
      <c r="D52" s="64"/>
      <c r="E52" s="64"/>
      <c r="F52" s="64"/>
      <c r="G52" s="64"/>
      <c r="H52" s="64"/>
      <c r="I52" s="64"/>
      <c r="J52" s="64"/>
      <c r="K52" s="64"/>
      <c r="L52" s="64"/>
      <c r="M52" s="64"/>
      <c r="N52" s="64"/>
      <c r="O52" s="64"/>
      <c r="P52" s="64"/>
      <c r="Q52" s="64"/>
    </row>
    <row r="53" spans="1:17" x14ac:dyDescent="0.3">
      <c r="A53" s="64"/>
      <c r="B53" s="87"/>
      <c r="C53" s="87"/>
      <c r="D53" s="64"/>
      <c r="E53" s="64"/>
      <c r="F53" s="64"/>
      <c r="G53" s="64"/>
      <c r="H53" s="64"/>
      <c r="I53" s="64"/>
      <c r="J53" s="64"/>
      <c r="K53" s="64"/>
      <c r="L53" s="64"/>
      <c r="M53" s="64"/>
      <c r="N53" s="64"/>
      <c r="O53" s="64"/>
      <c r="P53" s="64"/>
      <c r="Q53" s="64"/>
    </row>
    <row r="54" spans="1:17" x14ac:dyDescent="0.3">
      <c r="A54" s="64"/>
      <c r="B54" s="87"/>
      <c r="C54" s="87"/>
      <c r="D54" s="64"/>
      <c r="E54" s="64"/>
      <c r="F54" s="64"/>
      <c r="G54" s="64"/>
      <c r="H54" s="64"/>
      <c r="I54" s="64"/>
      <c r="J54" s="64"/>
      <c r="K54" s="64"/>
      <c r="L54" s="64"/>
      <c r="M54" s="64"/>
      <c r="N54" s="64"/>
      <c r="O54" s="64"/>
      <c r="P54" s="64"/>
      <c r="Q54" s="64"/>
    </row>
    <row r="55" spans="1:17" x14ac:dyDescent="0.3">
      <c r="A55" s="64"/>
      <c r="B55" s="87"/>
      <c r="C55" s="87"/>
      <c r="D55" s="64"/>
      <c r="E55" s="64"/>
      <c r="F55" s="64"/>
      <c r="G55" s="64"/>
      <c r="H55" s="64"/>
      <c r="I55" s="64"/>
      <c r="J55" s="64"/>
      <c r="K55" s="64"/>
      <c r="L55" s="64"/>
      <c r="M55" s="64"/>
      <c r="N55" s="64"/>
      <c r="O55" s="64"/>
      <c r="P55" s="64"/>
      <c r="Q55" s="64"/>
    </row>
    <row r="56" spans="1:17" x14ac:dyDescent="0.3">
      <c r="A56" s="64"/>
      <c r="B56" s="87"/>
      <c r="C56" s="87"/>
      <c r="D56" s="64"/>
      <c r="E56" s="64"/>
      <c r="F56" s="64"/>
      <c r="G56" s="64"/>
      <c r="H56" s="64"/>
      <c r="I56" s="64"/>
      <c r="J56" s="64"/>
      <c r="K56" s="64"/>
      <c r="L56" s="64"/>
      <c r="M56" s="64"/>
      <c r="N56" s="64"/>
      <c r="O56" s="64"/>
      <c r="P56" s="64"/>
      <c r="Q56" s="64"/>
    </row>
    <row r="57" spans="1:17" x14ac:dyDescent="0.3">
      <c r="A57" s="64"/>
      <c r="B57" s="87"/>
      <c r="C57" s="87"/>
      <c r="D57" s="64"/>
      <c r="E57" s="64"/>
      <c r="F57" s="64"/>
      <c r="G57" s="64"/>
      <c r="H57" s="64"/>
      <c r="I57" s="64"/>
      <c r="J57" s="64"/>
      <c r="K57" s="64"/>
      <c r="L57" s="64"/>
      <c r="M57" s="64"/>
      <c r="N57" s="64"/>
      <c r="O57" s="64"/>
      <c r="P57" s="64"/>
      <c r="Q57" s="64"/>
    </row>
    <row r="58" spans="1:17" x14ac:dyDescent="0.3">
      <c r="A58" s="64"/>
      <c r="B58" s="87"/>
      <c r="C58" s="87"/>
      <c r="D58" s="64"/>
      <c r="E58" s="64"/>
      <c r="F58" s="64"/>
      <c r="G58" s="64"/>
      <c r="H58" s="64"/>
      <c r="I58" s="64"/>
      <c r="J58" s="64"/>
      <c r="K58" s="64"/>
      <c r="L58" s="64"/>
      <c r="M58" s="64"/>
      <c r="N58" s="64"/>
      <c r="O58" s="64"/>
      <c r="P58" s="64"/>
      <c r="Q58" s="64"/>
    </row>
    <row r="59" spans="1:17" x14ac:dyDescent="0.3">
      <c r="A59" s="64"/>
      <c r="B59" s="87"/>
      <c r="C59" s="87"/>
      <c r="D59" s="64"/>
      <c r="E59" s="64"/>
      <c r="F59" s="64"/>
      <c r="G59" s="64"/>
      <c r="H59" s="64"/>
      <c r="I59" s="64"/>
      <c r="J59" s="64"/>
      <c r="K59" s="64"/>
      <c r="L59" s="64"/>
      <c r="M59" s="64"/>
      <c r="N59" s="64"/>
      <c r="O59" s="64"/>
      <c r="P59" s="64"/>
      <c r="Q59" s="64"/>
    </row>
    <row r="60" spans="1:17" x14ac:dyDescent="0.3">
      <c r="A60" s="64"/>
      <c r="B60" s="87"/>
      <c r="C60" s="87"/>
      <c r="D60" s="64"/>
      <c r="E60" s="64"/>
      <c r="F60" s="64"/>
      <c r="G60" s="64"/>
      <c r="H60" s="64"/>
      <c r="I60" s="64"/>
      <c r="J60" s="64"/>
      <c r="K60" s="64"/>
      <c r="L60" s="64"/>
      <c r="M60" s="64"/>
      <c r="N60" s="64"/>
      <c r="O60" s="64"/>
      <c r="P60" s="64"/>
      <c r="Q60" s="64"/>
    </row>
    <row r="61" spans="1:17" x14ac:dyDescent="0.3">
      <c r="A61" s="64"/>
      <c r="B61" s="87"/>
      <c r="C61" s="87"/>
      <c r="D61" s="64"/>
      <c r="E61" s="64"/>
      <c r="F61" s="64"/>
      <c r="G61" s="64"/>
      <c r="H61" s="64"/>
      <c r="I61" s="64"/>
      <c r="J61" s="64"/>
      <c r="K61" s="64"/>
      <c r="L61" s="64"/>
      <c r="M61" s="64"/>
      <c r="N61" s="64"/>
      <c r="O61" s="64"/>
      <c r="P61" s="64"/>
      <c r="Q61" s="64"/>
    </row>
    <row r="62" spans="1:17" x14ac:dyDescent="0.3">
      <c r="A62" s="64"/>
      <c r="B62" s="87"/>
      <c r="C62" s="87"/>
      <c r="D62" s="145" t="s">
        <v>814</v>
      </c>
      <c r="E62" s="87"/>
      <c r="F62" s="87"/>
      <c r="G62" s="87"/>
      <c r="H62" s="87"/>
      <c r="I62" s="64"/>
      <c r="J62" s="64"/>
      <c r="K62" s="64"/>
      <c r="L62" s="64"/>
      <c r="M62" s="64"/>
      <c r="N62" s="64"/>
      <c r="O62" s="64"/>
      <c r="P62" s="64"/>
      <c r="Q62" s="64"/>
    </row>
    <row r="63" spans="1:17" x14ac:dyDescent="0.3">
      <c r="A63" s="64"/>
      <c r="B63" s="87"/>
      <c r="C63" s="87"/>
      <c r="D63" s="87"/>
      <c r="E63" s="87"/>
      <c r="F63" s="87"/>
      <c r="G63" s="87"/>
      <c r="H63" s="87"/>
      <c r="I63" s="64"/>
      <c r="J63" s="64"/>
      <c r="K63" s="64"/>
      <c r="L63" s="64"/>
      <c r="M63" s="64"/>
      <c r="N63" s="64"/>
      <c r="O63" s="64"/>
      <c r="P63" s="64"/>
      <c r="Q63" s="64"/>
    </row>
    <row r="64" spans="1:17" x14ac:dyDescent="0.3">
      <c r="A64" s="64"/>
      <c r="B64" s="87"/>
      <c r="C64" s="87"/>
      <c r="D64" s="87"/>
      <c r="E64" s="87"/>
      <c r="F64" s="87"/>
      <c r="G64" s="87"/>
      <c r="H64" s="87"/>
      <c r="I64" s="64"/>
      <c r="J64" s="64"/>
      <c r="K64" s="64"/>
      <c r="L64" s="64"/>
      <c r="M64" s="64"/>
      <c r="N64" s="64"/>
      <c r="O64" s="64"/>
      <c r="P64" s="64"/>
      <c r="Q64" s="64"/>
    </row>
    <row r="65" spans="1:19" x14ac:dyDescent="0.3">
      <c r="A65" s="64"/>
      <c r="B65" s="87"/>
      <c r="C65" s="87"/>
      <c r="D65" s="87"/>
      <c r="E65" s="87"/>
      <c r="F65" s="87"/>
      <c r="G65" s="87"/>
      <c r="H65" s="87"/>
      <c r="I65" s="64"/>
      <c r="J65" s="64"/>
      <c r="K65" s="64"/>
      <c r="L65" s="64"/>
      <c r="M65" s="64"/>
      <c r="N65" s="64"/>
      <c r="O65" s="64"/>
      <c r="P65" s="64"/>
      <c r="Q65" s="64"/>
    </row>
    <row r="66" spans="1:19" x14ac:dyDescent="0.3">
      <c r="A66" s="64"/>
      <c r="B66" s="87"/>
      <c r="C66" s="87"/>
      <c r="D66" s="87"/>
      <c r="E66" s="87"/>
      <c r="F66" s="87"/>
      <c r="G66" s="87"/>
      <c r="H66" s="87"/>
      <c r="I66" s="64"/>
      <c r="J66" s="64"/>
      <c r="K66" s="64"/>
      <c r="L66" s="64"/>
      <c r="M66" s="64"/>
      <c r="N66" s="64"/>
      <c r="O66" s="64"/>
      <c r="P66" s="64"/>
      <c r="Q66" s="64"/>
    </row>
    <row r="67" spans="1:19" x14ac:dyDescent="0.3">
      <c r="A67" s="64" t="s">
        <v>706</v>
      </c>
      <c r="B67" s="87"/>
      <c r="C67" s="87"/>
      <c r="D67" s="87"/>
      <c r="E67" s="87"/>
      <c r="F67" s="87"/>
      <c r="G67" s="87"/>
      <c r="H67" s="87"/>
      <c r="I67" s="64"/>
      <c r="J67" s="64"/>
      <c r="K67" s="64"/>
      <c r="L67" s="64"/>
      <c r="M67" s="64"/>
      <c r="N67" s="64"/>
      <c r="O67" s="64"/>
      <c r="P67" s="64"/>
      <c r="Q67" s="64"/>
    </row>
    <row r="68" spans="1:19" x14ac:dyDescent="0.3">
      <c r="A68" s="64"/>
      <c r="B68" s="87"/>
      <c r="C68" s="87"/>
      <c r="D68" s="87"/>
      <c r="E68" s="64"/>
      <c r="F68" s="64"/>
      <c r="G68" s="64"/>
      <c r="H68" s="64"/>
      <c r="I68" s="64"/>
      <c r="J68" s="64"/>
      <c r="K68" s="64"/>
      <c r="L68" s="64"/>
      <c r="M68" s="64"/>
      <c r="N68" s="64"/>
      <c r="O68" s="64"/>
      <c r="P68" s="64"/>
      <c r="Q68" s="64"/>
    </row>
    <row r="69" spans="1:19" x14ac:dyDescent="0.3">
      <c r="A69" s="64"/>
      <c r="B69" s="87"/>
      <c r="C69" s="87"/>
      <c r="D69" s="87"/>
      <c r="E69" s="64"/>
      <c r="F69" s="64"/>
      <c r="G69" s="64"/>
      <c r="H69" s="64"/>
      <c r="I69" s="64"/>
      <c r="J69" s="64"/>
      <c r="K69" s="64"/>
      <c r="L69" s="64"/>
      <c r="M69" s="64"/>
      <c r="N69" s="64"/>
      <c r="O69" s="64"/>
      <c r="P69" s="64"/>
      <c r="Q69" s="64"/>
    </row>
    <row r="70" spans="1:19" x14ac:dyDescent="0.3">
      <c r="A70" s="64"/>
      <c r="B70" s="87"/>
      <c r="C70" s="87"/>
      <c r="D70" s="87"/>
      <c r="E70" s="64"/>
      <c r="F70" s="64"/>
      <c r="G70" s="64"/>
      <c r="H70" s="64"/>
      <c r="I70" s="64"/>
      <c r="J70" s="64"/>
      <c r="K70" s="64"/>
      <c r="L70" s="64"/>
      <c r="M70" s="64"/>
      <c r="N70" s="64"/>
      <c r="O70" s="64"/>
      <c r="P70" s="64"/>
      <c r="Q70" s="64"/>
    </row>
    <row r="71" spans="1:19" x14ac:dyDescent="0.3">
      <c r="A71" s="64"/>
      <c r="B71" s="87"/>
      <c r="C71" s="87"/>
      <c r="D71" s="87"/>
      <c r="E71" s="64"/>
      <c r="F71" s="64"/>
      <c r="G71" s="64"/>
      <c r="H71" s="64"/>
      <c r="I71" s="64"/>
      <c r="J71" s="64"/>
      <c r="K71" s="64"/>
      <c r="L71" s="64"/>
      <c r="M71" s="64"/>
      <c r="N71" s="64"/>
      <c r="O71" s="64"/>
      <c r="P71" s="64"/>
      <c r="Q71" s="64"/>
    </row>
    <row r="72" spans="1:19" x14ac:dyDescent="0.3">
      <c r="A72" s="64"/>
      <c r="B72" s="87"/>
      <c r="C72" s="87"/>
      <c r="D72" s="87"/>
      <c r="E72" s="64"/>
      <c r="F72" s="64"/>
      <c r="G72" s="64"/>
      <c r="H72" s="64"/>
      <c r="I72" s="64"/>
      <c r="J72" s="64"/>
      <c r="K72" s="64"/>
      <c r="L72" s="64"/>
      <c r="M72" s="64"/>
      <c r="N72" s="64"/>
      <c r="O72" s="64"/>
      <c r="P72" s="64"/>
      <c r="Q72" s="64"/>
    </row>
    <row r="73" spans="1:19" x14ac:dyDescent="0.3">
      <c r="A73" s="64"/>
      <c r="B73" s="87"/>
      <c r="C73" s="87"/>
      <c r="D73" s="87"/>
      <c r="E73" s="64"/>
      <c r="F73" s="64"/>
      <c r="G73" s="64"/>
      <c r="H73" s="64"/>
      <c r="I73" s="64"/>
      <c r="J73" s="64"/>
      <c r="K73" s="64"/>
      <c r="L73" s="64"/>
      <c r="M73" s="64"/>
      <c r="N73" s="64"/>
      <c r="O73" s="64"/>
      <c r="P73" s="64"/>
      <c r="Q73" s="64"/>
    </row>
    <row r="74" spans="1:19" x14ac:dyDescent="0.3">
      <c r="A74" s="64"/>
      <c r="B74" s="87"/>
      <c r="C74" s="87"/>
      <c r="D74" s="87"/>
      <c r="E74" s="64"/>
      <c r="F74" s="64"/>
      <c r="G74" s="64"/>
      <c r="H74" s="64"/>
      <c r="I74" s="64"/>
      <c r="J74" s="64"/>
      <c r="K74" s="64"/>
      <c r="L74" s="64"/>
      <c r="M74" s="64"/>
      <c r="N74" s="64"/>
      <c r="O74" s="64"/>
      <c r="P74" s="64"/>
      <c r="Q74" s="64"/>
    </row>
    <row r="75" spans="1:19" x14ac:dyDescent="0.3">
      <c r="A75" s="64"/>
      <c r="B75" s="87"/>
      <c r="C75" s="87"/>
      <c r="D75" s="87"/>
      <c r="E75" s="64"/>
      <c r="F75" s="64"/>
      <c r="G75" s="64"/>
      <c r="H75" s="64"/>
      <c r="I75" s="64"/>
      <c r="J75" s="64"/>
      <c r="K75" s="64"/>
      <c r="L75" s="64"/>
      <c r="M75" s="64"/>
      <c r="N75" s="64"/>
      <c r="O75" s="64"/>
      <c r="P75" s="64"/>
      <c r="Q75" s="64"/>
    </row>
    <row r="76" spans="1:19" x14ac:dyDescent="0.3">
      <c r="A76" s="64"/>
      <c r="B76" s="87"/>
      <c r="C76" s="87"/>
      <c r="D76" s="87"/>
      <c r="E76" s="64"/>
      <c r="F76" s="64"/>
      <c r="G76" s="64"/>
      <c r="H76" s="64"/>
      <c r="I76" s="64"/>
      <c r="J76" s="64"/>
      <c r="K76" s="64"/>
      <c r="L76" s="64"/>
      <c r="M76" s="64"/>
      <c r="N76" s="64"/>
      <c r="O76" s="64"/>
      <c r="P76" s="64"/>
      <c r="Q76" s="64"/>
    </row>
    <row r="77" spans="1:19" x14ac:dyDescent="0.3">
      <c r="A77" s="64"/>
      <c r="B77" s="87"/>
      <c r="C77" s="87"/>
      <c r="D77" s="87"/>
      <c r="E77" s="64"/>
      <c r="F77" s="64"/>
      <c r="G77" s="64"/>
      <c r="H77" s="64"/>
      <c r="I77" s="64"/>
      <c r="J77" s="64"/>
      <c r="K77" s="64"/>
      <c r="L77" s="64"/>
      <c r="M77" s="64"/>
      <c r="N77" s="64"/>
      <c r="O77" s="64"/>
      <c r="P77" s="64"/>
      <c r="Q77" s="64"/>
    </row>
    <row r="78" spans="1:19" x14ac:dyDescent="0.3">
      <c r="A78" s="64"/>
      <c r="B78" s="87"/>
      <c r="C78" s="87"/>
      <c r="D78" s="87"/>
      <c r="E78" s="64"/>
      <c r="F78" s="64"/>
      <c r="G78" s="64"/>
      <c r="H78" s="64"/>
      <c r="I78" s="64"/>
      <c r="J78" s="64"/>
      <c r="K78" s="64"/>
      <c r="L78" s="64"/>
      <c r="M78" s="64"/>
      <c r="N78" s="64"/>
      <c r="O78" s="64"/>
      <c r="P78" s="64"/>
      <c r="Q78" s="64"/>
    </row>
    <row r="79" spans="1:19" ht="15" thickBot="1" x14ac:dyDescent="0.35">
      <c r="B79" s="105" t="s">
        <v>695</v>
      </c>
      <c r="C79" s="81"/>
      <c r="D79" s="81"/>
      <c r="E79" s="81"/>
      <c r="F79" s="81"/>
      <c r="G79" s="81"/>
      <c r="H79" s="81"/>
      <c r="I79" s="81"/>
      <c r="J79" s="81"/>
      <c r="K79" s="81"/>
      <c r="L79" s="81"/>
      <c r="M79" s="81"/>
      <c r="N79" s="81"/>
      <c r="O79" s="81"/>
      <c r="P79" s="81"/>
      <c r="Q79" s="81"/>
      <c r="R79" s="81"/>
    </row>
    <row r="80" spans="1:19" ht="15" thickTop="1" x14ac:dyDescent="0.3">
      <c r="A80" s="64"/>
      <c r="B80" s="64"/>
      <c r="C80" s="64"/>
      <c r="D80" s="64"/>
      <c r="E80" s="64"/>
      <c r="F80" s="64"/>
      <c r="G80" s="64"/>
      <c r="H80" s="64"/>
      <c r="I80" s="64"/>
      <c r="J80" s="64"/>
      <c r="K80" s="64"/>
      <c r="L80" s="64"/>
      <c r="M80" s="64"/>
      <c r="N80" s="64"/>
      <c r="O80" s="64"/>
      <c r="P80" s="64"/>
      <c r="Q80" s="64"/>
      <c r="R80" s="64"/>
      <c r="S80" s="64"/>
    </row>
    <row r="81" spans="1:25" s="3" customFormat="1" x14ac:dyDescent="0.3">
      <c r="A81"/>
      <c r="B81" s="68" t="s">
        <v>574</v>
      </c>
      <c r="C81" s="108"/>
      <c r="D81" s="97"/>
      <c r="E81" s="69"/>
      <c r="F81" s="69"/>
      <c r="G81" s="69"/>
      <c r="H81" s="69"/>
      <c r="I81" s="69"/>
      <c r="J81" s="69"/>
      <c r="K81" s="69"/>
      <c r="L81" s="69"/>
      <c r="M81" s="69"/>
      <c r="N81" s="69"/>
      <c r="O81" s="69"/>
      <c r="P81" s="69"/>
      <c r="Q81" s="69"/>
      <c r="R81" s="69"/>
      <c r="S81" s="64"/>
      <c r="X81" s="15"/>
    </row>
    <row r="82" spans="1:25" s="3" customFormat="1" x14ac:dyDescent="0.3">
      <c r="A82"/>
      <c r="B82" s="99"/>
      <c r="C82" s="33"/>
      <c r="E82" s="6"/>
      <c r="F82" s="6"/>
      <c r="G82" s="6"/>
      <c r="H82" s="6"/>
      <c r="I82" s="6"/>
      <c r="J82" s="6"/>
      <c r="K82" s="6"/>
      <c r="L82" s="6"/>
      <c r="M82" s="64"/>
      <c r="N82" s="6"/>
      <c r="O82" s="6"/>
      <c r="P82" s="6"/>
      <c r="Q82" s="6"/>
      <c r="R82" s="6"/>
      <c r="S82" s="64"/>
      <c r="X82" s="15"/>
    </row>
    <row r="83" spans="1:25" x14ac:dyDescent="0.3">
      <c r="A83" s="64"/>
      <c r="B83" s="104" t="s">
        <v>797</v>
      </c>
      <c r="C83" s="64"/>
      <c r="D83" s="64"/>
      <c r="E83" s="64"/>
      <c r="F83" s="64"/>
      <c r="G83" s="64"/>
      <c r="H83" s="64"/>
      <c r="I83" s="64"/>
      <c r="J83" s="64"/>
      <c r="K83" s="64"/>
      <c r="L83" s="64"/>
      <c r="M83" s="64"/>
      <c r="N83" s="64"/>
      <c r="O83" s="64"/>
      <c r="P83" s="64"/>
      <c r="Q83" s="64"/>
      <c r="R83" s="64"/>
      <c r="S83" s="64"/>
    </row>
    <row r="84" spans="1:25" s="3" customFormat="1" x14ac:dyDescent="0.3">
      <c r="A84"/>
      <c r="B84" s="99"/>
      <c r="C84" s="33"/>
      <c r="E84" s="6"/>
      <c r="F84" s="6"/>
      <c r="G84" s="6"/>
      <c r="H84" s="6"/>
      <c r="I84" s="6"/>
      <c r="J84" s="6"/>
      <c r="K84" s="6"/>
      <c r="L84" s="6"/>
      <c r="M84" s="64"/>
      <c r="N84" s="6"/>
      <c r="O84" s="6"/>
      <c r="P84" s="6"/>
      <c r="Q84" s="6"/>
      <c r="R84" s="64"/>
      <c r="S84" s="64"/>
      <c r="X84" s="15"/>
    </row>
    <row r="85" spans="1:25" s="3" customFormat="1" x14ac:dyDescent="0.3">
      <c r="A85"/>
      <c r="B85" s="33"/>
      <c r="C85" s="33"/>
      <c r="D85" s="33"/>
      <c r="E85" s="33"/>
      <c r="F85" s="33"/>
      <c r="G85" s="20"/>
      <c r="H85" s="33"/>
      <c r="I85" s="33"/>
      <c r="J85" s="33"/>
      <c r="K85" s="33"/>
      <c r="L85" s="33"/>
      <c r="M85" s="5"/>
      <c r="N85" s="33"/>
      <c r="O85" s="6"/>
      <c r="P85" s="33"/>
      <c r="Q85" s="33"/>
      <c r="R85" s="64"/>
      <c r="S85" s="64"/>
      <c r="X85" s="15"/>
    </row>
    <row r="86" spans="1:25" outlineLevel="1" x14ac:dyDescent="0.3">
      <c r="B86" s="72" t="s">
        <v>10</v>
      </c>
      <c r="C86" s="72"/>
      <c r="D86" s="72" t="s">
        <v>777</v>
      </c>
      <c r="E86" s="72" t="s">
        <v>1013</v>
      </c>
      <c r="F86" s="72" t="s">
        <v>549</v>
      </c>
      <c r="G86" s="72" t="s">
        <v>13</v>
      </c>
      <c r="H86" s="72" t="s">
        <v>14</v>
      </c>
      <c r="I86" s="72" t="s">
        <v>664</v>
      </c>
      <c r="J86" s="72">
        <f>ST_milestone</f>
        <v>2025</v>
      </c>
      <c r="K86" s="72">
        <f>MT_milestone</f>
        <v>2035</v>
      </c>
      <c r="L86" s="72">
        <f>LT_milestone</f>
        <v>2050</v>
      </c>
      <c r="M86" s="64"/>
      <c r="N86" s="72" t="s">
        <v>595</v>
      </c>
      <c r="O86" s="72" t="s">
        <v>596</v>
      </c>
      <c r="P86" s="72" t="s">
        <v>15</v>
      </c>
      <c r="Q86" s="72" t="s">
        <v>160</v>
      </c>
      <c r="R86" s="72" t="s">
        <v>685</v>
      </c>
      <c r="S86" s="64"/>
    </row>
    <row r="87" spans="1:25" outlineLevel="1" x14ac:dyDescent="0.3"/>
    <row r="88" spans="1:25" s="3" customFormat="1" ht="15" customHeight="1" outlineLevel="1" x14ac:dyDescent="0.3">
      <c r="A88"/>
      <c r="B88" s="33" t="str">
        <f>$B$3</f>
        <v>4.</v>
      </c>
      <c r="C88" s="20">
        <v>1</v>
      </c>
      <c r="D88" s="5" t="s">
        <v>573</v>
      </c>
      <c r="E88" s="6" t="s">
        <v>45</v>
      </c>
      <c r="F88" s="6" t="s">
        <v>810</v>
      </c>
      <c r="G88" s="6"/>
      <c r="H88" s="332" t="s">
        <v>1</v>
      </c>
      <c r="I88" s="333"/>
      <c r="J88" s="333"/>
      <c r="K88" s="333"/>
      <c r="L88" s="334"/>
      <c r="M88" s="5"/>
      <c r="N88" s="6" t="s">
        <v>677</v>
      </c>
      <c r="O88" s="6" t="s">
        <v>577</v>
      </c>
      <c r="P88" s="278" t="s">
        <v>1019</v>
      </c>
      <c r="Q88" s="278"/>
      <c r="R88" s="275"/>
      <c r="S88" s="24"/>
      <c r="Y88" s="30"/>
    </row>
    <row r="89" spans="1:25" s="3" customFormat="1" ht="15" customHeight="1" outlineLevel="1" x14ac:dyDescent="0.3">
      <c r="A89"/>
      <c r="B89" s="33"/>
      <c r="C89" s="33"/>
      <c r="E89" s="6"/>
      <c r="F89" s="6"/>
      <c r="G89" s="6"/>
      <c r="H89" s="335"/>
      <c r="I89" s="336"/>
      <c r="J89" s="336"/>
      <c r="K89" s="336"/>
      <c r="L89" s="337"/>
      <c r="M89" s="5"/>
      <c r="N89" s="6"/>
      <c r="O89" s="6"/>
      <c r="P89" s="279"/>
      <c r="Q89" s="276"/>
      <c r="R89" s="276"/>
      <c r="S89" s="24"/>
      <c r="Y89" s="30"/>
    </row>
    <row r="90" spans="1:25" s="3" customFormat="1" ht="15" customHeight="1" outlineLevel="1" x14ac:dyDescent="0.3">
      <c r="A90"/>
      <c r="B90" s="33"/>
      <c r="C90" s="33"/>
      <c r="E90" s="6"/>
      <c r="F90" s="6"/>
      <c r="G90" s="6"/>
      <c r="H90" s="335"/>
      <c r="I90" s="336"/>
      <c r="J90" s="336"/>
      <c r="K90" s="336"/>
      <c r="L90" s="337"/>
      <c r="M90" s="5"/>
      <c r="N90" s="6"/>
      <c r="O90" s="6"/>
      <c r="P90" s="279"/>
      <c r="Q90" s="276"/>
      <c r="R90" s="276"/>
      <c r="S90" s="24"/>
      <c r="Y90" s="30"/>
    </row>
    <row r="91" spans="1:25" s="3" customFormat="1" ht="15" customHeight="1" outlineLevel="1" x14ac:dyDescent="0.3">
      <c r="A91"/>
      <c r="B91" s="33"/>
      <c r="C91" s="33"/>
      <c r="E91" s="6"/>
      <c r="F91" s="6"/>
      <c r="G91" s="6"/>
      <c r="H91" s="335"/>
      <c r="I91" s="336"/>
      <c r="J91" s="336"/>
      <c r="K91" s="336"/>
      <c r="L91" s="337"/>
      <c r="M91" s="5"/>
      <c r="N91" s="6"/>
      <c r="O91" s="6"/>
      <c r="P91" s="279"/>
      <c r="Q91" s="276"/>
      <c r="R91" s="276"/>
      <c r="S91" s="24"/>
      <c r="Y91" s="30"/>
    </row>
    <row r="92" spans="1:25" s="3" customFormat="1" ht="15" customHeight="1" outlineLevel="1" x14ac:dyDescent="0.3">
      <c r="A92"/>
      <c r="B92" s="33"/>
      <c r="C92" s="33"/>
      <c r="E92" s="6"/>
      <c r="F92" s="6"/>
      <c r="G92" s="6"/>
      <c r="H92" s="338"/>
      <c r="I92" s="339"/>
      <c r="J92" s="339"/>
      <c r="K92" s="339"/>
      <c r="L92" s="340"/>
      <c r="M92" s="5"/>
      <c r="N92" s="6"/>
      <c r="O92" s="6"/>
      <c r="P92" s="280"/>
      <c r="Q92" s="277"/>
      <c r="R92" s="277"/>
      <c r="S92" s="24"/>
      <c r="Y92" s="30"/>
    </row>
    <row r="93" spans="1:25" s="3" customFormat="1" ht="15" customHeight="1" outlineLevel="1" x14ac:dyDescent="0.3">
      <c r="A93"/>
      <c r="B93" s="33"/>
      <c r="C93" s="33"/>
      <c r="E93" s="6"/>
      <c r="F93" s="6"/>
      <c r="G93" s="6"/>
      <c r="H93" s="6"/>
      <c r="I93" s="6"/>
      <c r="J93" s="6"/>
      <c r="K93" s="6"/>
      <c r="L93" s="6"/>
      <c r="M93" s="6"/>
      <c r="N93" s="6"/>
      <c r="O93" s="6"/>
      <c r="P93" s="6"/>
      <c r="Q93" s="6"/>
      <c r="S93" s="24"/>
      <c r="Y93" s="30"/>
    </row>
    <row r="94" spans="1:25" s="3" customFormat="1" ht="15" customHeight="1" outlineLevel="1" x14ac:dyDescent="0.3">
      <c r="A94"/>
      <c r="B94" s="33"/>
      <c r="C94" s="33"/>
      <c r="D94" s="99" t="str">
        <f>"Breakdown "&amp;Adaptation_breakdown</f>
        <v>Breakdown by disaster</v>
      </c>
      <c r="E94" s="6"/>
      <c r="F94" s="6"/>
      <c r="G94" s="6"/>
      <c r="H94" s="6"/>
      <c r="I94" s="6"/>
      <c r="J94" s="6"/>
      <c r="K94" s="6"/>
      <c r="L94" s="6"/>
      <c r="M94" s="6"/>
      <c r="N94" s="6"/>
      <c r="O94" s="6"/>
      <c r="P94" s="6"/>
      <c r="Q94" s="6"/>
      <c r="S94" s="24"/>
      <c r="Y94" s="30"/>
    </row>
    <row r="95" spans="1:25" s="3" customFormat="1" ht="15" customHeight="1" outlineLevel="1" x14ac:dyDescent="0.3">
      <c r="A95"/>
      <c r="B95" s="33" t="str">
        <f>$B$3</f>
        <v>4.</v>
      </c>
      <c r="C95" s="20">
        <f>COUNTA(C$88:C94)+1</f>
        <v>2</v>
      </c>
      <c r="D95" s="150" t="str">
        <f>'2_LTS_Overview'!$E$78</f>
        <v xml:space="preserve">   drying / drought</v>
      </c>
      <c r="E95" s="6" t="s">
        <v>45</v>
      </c>
      <c r="F95" s="6" t="s">
        <v>810</v>
      </c>
      <c r="G95" s="6"/>
      <c r="H95" s="332" t="s">
        <v>1</v>
      </c>
      <c r="I95" s="333"/>
      <c r="J95" s="333"/>
      <c r="K95" s="333"/>
      <c r="L95" s="334"/>
      <c r="M95" s="6"/>
      <c r="N95" s="6" t="s">
        <v>677</v>
      </c>
      <c r="O95" s="6" t="s">
        <v>577</v>
      </c>
      <c r="P95" s="278" t="s">
        <v>620</v>
      </c>
      <c r="Q95" s="275"/>
      <c r="R95" s="275"/>
      <c r="S95" s="24"/>
      <c r="Y95" s="30"/>
    </row>
    <row r="96" spans="1:25" s="3" customFormat="1" ht="15" customHeight="1" outlineLevel="1" x14ac:dyDescent="0.3">
      <c r="A96"/>
      <c r="B96" s="33"/>
      <c r="C96" s="33"/>
      <c r="D96" s="151"/>
      <c r="E96" s="6"/>
      <c r="F96" s="6"/>
      <c r="G96" s="6"/>
      <c r="H96" s="335"/>
      <c r="I96" s="336"/>
      <c r="J96" s="336"/>
      <c r="K96" s="336"/>
      <c r="L96" s="337"/>
      <c r="M96" s="6"/>
      <c r="N96" s="6"/>
      <c r="O96" s="6"/>
      <c r="P96" s="279"/>
      <c r="Q96" s="276"/>
      <c r="R96" s="276"/>
      <c r="S96" s="24"/>
      <c r="Y96" s="30"/>
    </row>
    <row r="97" spans="1:25" s="3" customFormat="1" ht="15" customHeight="1" outlineLevel="1" x14ac:dyDescent="0.3">
      <c r="A97"/>
      <c r="B97" s="33"/>
      <c r="C97" s="33"/>
      <c r="D97" s="151"/>
      <c r="E97" s="6"/>
      <c r="F97" s="6"/>
      <c r="G97" s="6"/>
      <c r="H97" s="335"/>
      <c r="I97" s="336"/>
      <c r="J97" s="336"/>
      <c r="K97" s="336"/>
      <c r="L97" s="337"/>
      <c r="M97" s="6"/>
      <c r="N97" s="6"/>
      <c r="O97" s="6"/>
      <c r="P97" s="279"/>
      <c r="Q97" s="276"/>
      <c r="R97" s="276"/>
      <c r="S97" s="24"/>
      <c r="Y97" s="30"/>
    </row>
    <row r="98" spans="1:25" s="3" customFormat="1" ht="15" customHeight="1" outlineLevel="1" x14ac:dyDescent="0.3">
      <c r="A98"/>
      <c r="B98" s="33"/>
      <c r="C98" s="33"/>
      <c r="D98" s="151"/>
      <c r="E98" s="6"/>
      <c r="F98" s="6"/>
      <c r="G98" s="6"/>
      <c r="H98" s="335"/>
      <c r="I98" s="336"/>
      <c r="J98" s="336"/>
      <c r="K98" s="336"/>
      <c r="L98" s="337"/>
      <c r="M98" s="6"/>
      <c r="N98" s="6"/>
      <c r="O98" s="6"/>
      <c r="P98" s="279"/>
      <c r="Q98" s="276"/>
      <c r="R98" s="276"/>
      <c r="S98" s="24"/>
      <c r="Y98" s="30"/>
    </row>
    <row r="99" spans="1:25" s="3" customFormat="1" ht="15" customHeight="1" outlineLevel="1" x14ac:dyDescent="0.3">
      <c r="A99"/>
      <c r="B99" s="33"/>
      <c r="C99" s="33"/>
      <c r="D99" s="151"/>
      <c r="E99" s="6"/>
      <c r="F99" s="6"/>
      <c r="G99" s="6"/>
      <c r="H99" s="338"/>
      <c r="I99" s="339"/>
      <c r="J99" s="339"/>
      <c r="K99" s="339"/>
      <c r="L99" s="340"/>
      <c r="M99" s="6"/>
      <c r="N99" s="6"/>
      <c r="O99" s="6"/>
      <c r="P99" s="280"/>
      <c r="Q99" s="277"/>
      <c r="R99" s="277"/>
      <c r="S99" s="24"/>
      <c r="Y99" s="30"/>
    </row>
    <row r="100" spans="1:25" s="3" customFormat="1" ht="15" customHeight="1" outlineLevel="1" x14ac:dyDescent="0.3">
      <c r="A100"/>
      <c r="B100" s="33" t="str">
        <f>$B$3</f>
        <v>4.</v>
      </c>
      <c r="C100" s="20">
        <f>COUNTA(C$88:C99)+1</f>
        <v>3</v>
      </c>
      <c r="D100" s="151" t="str">
        <f>'2_LTS_Overview'!$E$79</f>
        <v xml:space="preserve">   increased rainfall / flooding</v>
      </c>
      <c r="E100" s="6" t="s">
        <v>45</v>
      </c>
      <c r="F100" s="6" t="s">
        <v>810</v>
      </c>
      <c r="G100" s="6"/>
      <c r="H100" s="332" t="s">
        <v>1</v>
      </c>
      <c r="I100" s="333"/>
      <c r="J100" s="333"/>
      <c r="K100" s="333"/>
      <c r="L100" s="334"/>
      <c r="M100" s="6"/>
      <c r="N100" s="6" t="s">
        <v>677</v>
      </c>
      <c r="O100" s="6" t="s">
        <v>577</v>
      </c>
      <c r="P100" s="278" t="s">
        <v>620</v>
      </c>
      <c r="Q100" s="275"/>
      <c r="R100" s="275"/>
      <c r="S100" s="24"/>
      <c r="Y100" s="30"/>
    </row>
    <row r="101" spans="1:25" s="3" customFormat="1" ht="15" customHeight="1" outlineLevel="1" x14ac:dyDescent="0.3">
      <c r="A101"/>
      <c r="B101" s="33"/>
      <c r="C101" s="33"/>
      <c r="D101" s="151"/>
      <c r="E101" s="6"/>
      <c r="F101" s="6"/>
      <c r="G101" s="6"/>
      <c r="H101" s="335"/>
      <c r="I101" s="336"/>
      <c r="J101" s="336"/>
      <c r="K101" s="336"/>
      <c r="L101" s="337"/>
      <c r="M101" s="6"/>
      <c r="N101" s="6"/>
      <c r="O101" s="6"/>
      <c r="P101" s="279"/>
      <c r="Q101" s="276"/>
      <c r="R101" s="276"/>
      <c r="S101" s="24"/>
      <c r="Y101" s="30"/>
    </row>
    <row r="102" spans="1:25" s="3" customFormat="1" ht="15" customHeight="1" outlineLevel="1" x14ac:dyDescent="0.3">
      <c r="A102"/>
      <c r="B102" s="33"/>
      <c r="C102" s="33"/>
      <c r="D102" s="151"/>
      <c r="E102" s="6"/>
      <c r="F102" s="6"/>
      <c r="G102" s="6"/>
      <c r="H102" s="335"/>
      <c r="I102" s="336"/>
      <c r="J102" s="336"/>
      <c r="K102" s="336"/>
      <c r="L102" s="337"/>
      <c r="M102" s="6"/>
      <c r="N102" s="6"/>
      <c r="O102" s="6"/>
      <c r="P102" s="279"/>
      <c r="Q102" s="276"/>
      <c r="R102" s="276"/>
      <c r="S102" s="24"/>
      <c r="Y102" s="30"/>
    </row>
    <row r="103" spans="1:25" s="3" customFormat="1" ht="15" customHeight="1" outlineLevel="1" x14ac:dyDescent="0.3">
      <c r="A103"/>
      <c r="B103" s="33"/>
      <c r="C103" s="33"/>
      <c r="D103" s="151"/>
      <c r="E103" s="6"/>
      <c r="F103" s="6"/>
      <c r="G103" s="6"/>
      <c r="H103" s="335"/>
      <c r="I103" s="336"/>
      <c r="J103" s="336"/>
      <c r="K103" s="336"/>
      <c r="L103" s="337"/>
      <c r="M103" s="6"/>
      <c r="N103" s="6"/>
      <c r="O103" s="6"/>
      <c r="P103" s="279"/>
      <c r="Q103" s="276"/>
      <c r="R103" s="276"/>
      <c r="S103" s="24"/>
      <c r="Y103" s="30"/>
    </row>
    <row r="104" spans="1:25" s="3" customFormat="1" ht="15" customHeight="1" outlineLevel="1" x14ac:dyDescent="0.3">
      <c r="A104"/>
      <c r="B104" s="33"/>
      <c r="C104" s="33"/>
      <c r="D104" s="151"/>
      <c r="E104" s="6"/>
      <c r="F104" s="6"/>
      <c r="G104" s="6"/>
      <c r="H104" s="338"/>
      <c r="I104" s="339"/>
      <c r="J104" s="339"/>
      <c r="K104" s="339"/>
      <c r="L104" s="340"/>
      <c r="M104" s="6"/>
      <c r="N104" s="6"/>
      <c r="O104" s="6"/>
      <c r="P104" s="280"/>
      <c r="Q104" s="277"/>
      <c r="R104" s="277"/>
      <c r="S104" s="24"/>
      <c r="Y104" s="30"/>
    </row>
    <row r="105" spans="1:25" s="3" customFormat="1" ht="15" customHeight="1" outlineLevel="1" x14ac:dyDescent="0.3">
      <c r="A105"/>
      <c r="B105" s="33" t="str">
        <f>$B$3</f>
        <v>4.</v>
      </c>
      <c r="C105" s="20">
        <f>COUNTA(C$88:C104)+1</f>
        <v>4</v>
      </c>
      <c r="D105" s="151" t="str">
        <f>'2_LTS_Overview'!$E$80</f>
        <v xml:space="preserve">   warming / heat waves</v>
      </c>
      <c r="E105" s="6" t="s">
        <v>45</v>
      </c>
      <c r="F105" s="6" t="s">
        <v>810</v>
      </c>
      <c r="G105" s="6"/>
      <c r="H105" s="332" t="s">
        <v>1</v>
      </c>
      <c r="I105" s="333"/>
      <c r="J105" s="333"/>
      <c r="K105" s="333"/>
      <c r="L105" s="334"/>
      <c r="M105" s="6"/>
      <c r="N105" s="6" t="s">
        <v>677</v>
      </c>
      <c r="O105" s="6" t="s">
        <v>577</v>
      </c>
      <c r="P105" s="278" t="s">
        <v>620</v>
      </c>
      <c r="Q105" s="275"/>
      <c r="R105" s="275"/>
      <c r="S105" s="24"/>
      <c r="Y105" s="30"/>
    </row>
    <row r="106" spans="1:25" s="3" customFormat="1" ht="15" customHeight="1" outlineLevel="1" x14ac:dyDescent="0.3">
      <c r="A106"/>
      <c r="B106" s="33"/>
      <c r="C106" s="33"/>
      <c r="D106" s="151"/>
      <c r="E106" s="6"/>
      <c r="F106" s="6"/>
      <c r="G106" s="6"/>
      <c r="H106" s="335"/>
      <c r="I106" s="336"/>
      <c r="J106" s="336"/>
      <c r="K106" s="336"/>
      <c r="L106" s="337"/>
      <c r="M106" s="6"/>
      <c r="N106" s="6"/>
      <c r="O106" s="6"/>
      <c r="P106" s="279"/>
      <c r="Q106" s="276"/>
      <c r="R106" s="276"/>
      <c r="S106" s="24"/>
      <c r="Y106" s="30"/>
    </row>
    <row r="107" spans="1:25" s="3" customFormat="1" ht="15" customHeight="1" outlineLevel="1" x14ac:dyDescent="0.3">
      <c r="A107"/>
      <c r="B107" s="33"/>
      <c r="C107" s="33"/>
      <c r="D107" s="151"/>
      <c r="E107" s="6"/>
      <c r="F107" s="6"/>
      <c r="G107" s="6"/>
      <c r="H107" s="335"/>
      <c r="I107" s="336"/>
      <c r="J107" s="336"/>
      <c r="K107" s="336"/>
      <c r="L107" s="337"/>
      <c r="M107" s="6"/>
      <c r="N107" s="6"/>
      <c r="O107" s="6"/>
      <c r="P107" s="279"/>
      <c r="Q107" s="276"/>
      <c r="R107" s="276"/>
      <c r="S107" s="24"/>
      <c r="Y107" s="30"/>
    </row>
    <row r="108" spans="1:25" s="3" customFormat="1" ht="15" customHeight="1" outlineLevel="1" x14ac:dyDescent="0.3">
      <c r="A108"/>
      <c r="B108" s="33"/>
      <c r="C108" s="33"/>
      <c r="D108" s="151"/>
      <c r="E108" s="6"/>
      <c r="F108" s="6"/>
      <c r="G108" s="6"/>
      <c r="H108" s="335"/>
      <c r="I108" s="336"/>
      <c r="J108" s="336"/>
      <c r="K108" s="336"/>
      <c r="L108" s="337"/>
      <c r="M108" s="6"/>
      <c r="N108" s="6"/>
      <c r="O108" s="6"/>
      <c r="P108" s="279"/>
      <c r="Q108" s="276"/>
      <c r="R108" s="276"/>
      <c r="S108" s="24"/>
      <c r="Y108" s="30"/>
    </row>
    <row r="109" spans="1:25" s="3" customFormat="1" ht="15" customHeight="1" outlineLevel="1" x14ac:dyDescent="0.3">
      <c r="A109"/>
      <c r="B109" s="33"/>
      <c r="C109" s="33"/>
      <c r="D109" s="151"/>
      <c r="E109" s="6"/>
      <c r="F109" s="6"/>
      <c r="G109" s="6"/>
      <c r="H109" s="338"/>
      <c r="I109" s="339"/>
      <c r="J109" s="339"/>
      <c r="K109" s="339"/>
      <c r="L109" s="340"/>
      <c r="M109" s="6"/>
      <c r="N109" s="6"/>
      <c r="O109" s="6"/>
      <c r="P109" s="280"/>
      <c r="Q109" s="277"/>
      <c r="R109" s="277"/>
      <c r="S109" s="24"/>
      <c r="Y109" s="30"/>
    </row>
    <row r="110" spans="1:25" s="3" customFormat="1" ht="15" customHeight="1" outlineLevel="1" x14ac:dyDescent="0.3">
      <c r="A110"/>
      <c r="B110" s="33" t="str">
        <f>$B$3</f>
        <v>4.</v>
      </c>
      <c r="C110" s="20">
        <f>COUNTA(C$88:C109)+1</f>
        <v>5</v>
      </c>
      <c r="D110" s="151" t="str">
        <f>'2_LTS_Overview'!$E$81</f>
        <v xml:space="preserve">   wind speed / storminess</v>
      </c>
      <c r="E110" s="6" t="s">
        <v>45</v>
      </c>
      <c r="F110" s="6" t="s">
        <v>810</v>
      </c>
      <c r="G110" s="6"/>
      <c r="H110" s="332" t="s">
        <v>1</v>
      </c>
      <c r="I110" s="333"/>
      <c r="J110" s="333"/>
      <c r="K110" s="333"/>
      <c r="L110" s="334"/>
      <c r="M110" s="6"/>
      <c r="N110" s="6" t="s">
        <v>677</v>
      </c>
      <c r="O110" s="6" t="s">
        <v>577</v>
      </c>
      <c r="P110" s="278" t="s">
        <v>620</v>
      </c>
      <c r="Q110" s="275"/>
      <c r="R110" s="275"/>
      <c r="S110" s="24"/>
      <c r="Y110" s="30"/>
    </row>
    <row r="111" spans="1:25" s="3" customFormat="1" ht="15" customHeight="1" outlineLevel="1" x14ac:dyDescent="0.3">
      <c r="A111"/>
      <c r="B111" s="33"/>
      <c r="C111" s="33"/>
      <c r="D111" s="151"/>
      <c r="E111" s="6"/>
      <c r="F111" s="6"/>
      <c r="G111" s="6"/>
      <c r="H111" s="335"/>
      <c r="I111" s="336"/>
      <c r="J111" s="336"/>
      <c r="K111" s="336"/>
      <c r="L111" s="337"/>
      <c r="M111" s="6"/>
      <c r="N111" s="6"/>
      <c r="O111" s="6"/>
      <c r="P111" s="279"/>
      <c r="Q111" s="276"/>
      <c r="R111" s="276"/>
      <c r="S111" s="24"/>
      <c r="Y111" s="30"/>
    </row>
    <row r="112" spans="1:25" s="3" customFormat="1" ht="15" customHeight="1" outlineLevel="1" x14ac:dyDescent="0.3">
      <c r="A112"/>
      <c r="B112" s="33"/>
      <c r="C112" s="33"/>
      <c r="D112" s="151"/>
      <c r="E112" s="6"/>
      <c r="F112" s="6"/>
      <c r="G112" s="6"/>
      <c r="H112" s="335"/>
      <c r="I112" s="336"/>
      <c r="J112" s="336"/>
      <c r="K112" s="336"/>
      <c r="L112" s="337"/>
      <c r="M112" s="6"/>
      <c r="N112" s="6"/>
      <c r="O112" s="6"/>
      <c r="P112" s="279"/>
      <c r="Q112" s="276"/>
      <c r="R112" s="276"/>
      <c r="S112" s="24"/>
      <c r="Y112" s="30"/>
    </row>
    <row r="113" spans="1:25" s="3" customFormat="1" ht="15" customHeight="1" outlineLevel="1" x14ac:dyDescent="0.3">
      <c r="A113"/>
      <c r="B113" s="33"/>
      <c r="C113" s="33"/>
      <c r="D113" s="151"/>
      <c r="E113" s="6"/>
      <c r="F113" s="6"/>
      <c r="G113" s="6"/>
      <c r="H113" s="335"/>
      <c r="I113" s="336"/>
      <c r="J113" s="336"/>
      <c r="K113" s="336"/>
      <c r="L113" s="337"/>
      <c r="M113" s="6"/>
      <c r="N113" s="6"/>
      <c r="O113" s="6"/>
      <c r="P113" s="279"/>
      <c r="Q113" s="276"/>
      <c r="R113" s="276"/>
      <c r="S113" s="24"/>
      <c r="Y113" s="30"/>
    </row>
    <row r="114" spans="1:25" s="3" customFormat="1" ht="15" customHeight="1" outlineLevel="1" x14ac:dyDescent="0.3">
      <c r="A114"/>
      <c r="B114" s="33"/>
      <c r="C114" s="33"/>
      <c r="D114" s="151"/>
      <c r="E114" s="6"/>
      <c r="F114" s="6"/>
      <c r="G114" s="6"/>
      <c r="H114" s="338"/>
      <c r="I114" s="339"/>
      <c r="J114" s="339"/>
      <c r="K114" s="339"/>
      <c r="L114" s="340"/>
      <c r="M114" s="6"/>
      <c r="N114" s="6"/>
      <c r="O114" s="6"/>
      <c r="P114" s="280"/>
      <c r="Q114" s="277"/>
      <c r="R114" s="277"/>
      <c r="S114" s="24"/>
      <c r="Y114" s="30"/>
    </row>
    <row r="115" spans="1:25" s="3" customFormat="1" ht="15" customHeight="1" outlineLevel="1" x14ac:dyDescent="0.3">
      <c r="A115"/>
      <c r="B115" s="33" t="str">
        <f>$B$3</f>
        <v>4.</v>
      </c>
      <c r="C115" s="20">
        <f>COUNTA(C$88:C114)+1</f>
        <v>6</v>
      </c>
      <c r="D115" s="151" t="str">
        <f>'2_LTS_Overview'!$E$82</f>
        <v xml:space="preserve">   sea level rise</v>
      </c>
      <c r="E115" s="6" t="s">
        <v>45</v>
      </c>
      <c r="F115" s="6" t="s">
        <v>810</v>
      </c>
      <c r="G115" s="6"/>
      <c r="H115" s="332" t="s">
        <v>1</v>
      </c>
      <c r="I115" s="333"/>
      <c r="J115" s="333"/>
      <c r="K115" s="333"/>
      <c r="L115" s="334"/>
      <c r="M115" s="6"/>
      <c r="N115" s="6" t="s">
        <v>677</v>
      </c>
      <c r="O115" s="6" t="s">
        <v>577</v>
      </c>
      <c r="P115" s="278" t="s">
        <v>620</v>
      </c>
      <c r="Q115" s="275"/>
      <c r="R115" s="275"/>
      <c r="S115" s="24"/>
      <c r="Y115" s="30"/>
    </row>
    <row r="116" spans="1:25" s="3" customFormat="1" ht="15" customHeight="1" outlineLevel="1" x14ac:dyDescent="0.3">
      <c r="A116"/>
      <c r="B116" s="33"/>
      <c r="C116" s="20"/>
      <c r="D116" s="151"/>
      <c r="E116" s="6"/>
      <c r="F116" s="6"/>
      <c r="G116" s="6"/>
      <c r="H116" s="335"/>
      <c r="I116" s="336"/>
      <c r="J116" s="336"/>
      <c r="K116" s="336"/>
      <c r="L116" s="337"/>
      <c r="M116" s="6"/>
      <c r="N116" s="6"/>
      <c r="O116" s="6"/>
      <c r="P116" s="279"/>
      <c r="Q116" s="276"/>
      <c r="R116" s="276"/>
      <c r="S116" s="24"/>
      <c r="Y116" s="30"/>
    </row>
    <row r="117" spans="1:25" s="3" customFormat="1" ht="15" customHeight="1" outlineLevel="1" x14ac:dyDescent="0.3">
      <c r="A117"/>
      <c r="B117" s="33"/>
      <c r="C117" s="33"/>
      <c r="D117" s="151"/>
      <c r="E117" s="6"/>
      <c r="F117" s="6"/>
      <c r="G117" s="6"/>
      <c r="H117" s="335"/>
      <c r="I117" s="336"/>
      <c r="J117" s="336"/>
      <c r="K117" s="336"/>
      <c r="L117" s="337"/>
      <c r="M117" s="6"/>
      <c r="N117" s="6"/>
      <c r="O117" s="6"/>
      <c r="P117" s="279"/>
      <c r="Q117" s="276"/>
      <c r="R117" s="276"/>
      <c r="S117" s="24"/>
      <c r="Y117" s="30"/>
    </row>
    <row r="118" spans="1:25" s="3" customFormat="1" ht="15" customHeight="1" outlineLevel="1" x14ac:dyDescent="0.3">
      <c r="A118"/>
      <c r="B118" s="33"/>
      <c r="C118" s="33"/>
      <c r="D118" s="151"/>
      <c r="E118" s="6"/>
      <c r="F118" s="6"/>
      <c r="G118" s="6"/>
      <c r="H118" s="335"/>
      <c r="I118" s="336"/>
      <c r="J118" s="336"/>
      <c r="K118" s="336"/>
      <c r="L118" s="337"/>
      <c r="M118" s="6"/>
      <c r="N118" s="6"/>
      <c r="O118" s="6"/>
      <c r="P118" s="279"/>
      <c r="Q118" s="276"/>
      <c r="R118" s="276"/>
      <c r="S118" s="24"/>
      <c r="Y118" s="30"/>
    </row>
    <row r="119" spans="1:25" s="3" customFormat="1" ht="15" customHeight="1" outlineLevel="1" x14ac:dyDescent="0.3">
      <c r="A119"/>
      <c r="B119" s="33"/>
      <c r="C119" s="33"/>
      <c r="D119" s="151"/>
      <c r="E119" s="6"/>
      <c r="F119" s="6"/>
      <c r="G119" s="6"/>
      <c r="H119" s="338"/>
      <c r="I119" s="339"/>
      <c r="J119" s="339"/>
      <c r="K119" s="339"/>
      <c r="L119" s="340"/>
      <c r="M119" s="6"/>
      <c r="N119" s="6"/>
      <c r="O119" s="6"/>
      <c r="P119" s="280"/>
      <c r="Q119" s="277"/>
      <c r="R119" s="277"/>
      <c r="S119" s="24"/>
      <c r="Y119" s="30"/>
    </row>
    <row r="120" spans="1:25" s="3" customFormat="1" ht="15" customHeight="1" outlineLevel="1" x14ac:dyDescent="0.3">
      <c r="A120"/>
      <c r="B120" s="33" t="str">
        <f>$B$3</f>
        <v>4.</v>
      </c>
      <c r="C120" s="20">
        <f>COUNTA(C$88:C119)+1</f>
        <v>7</v>
      </c>
      <c r="D120" s="151" t="str">
        <f>'2_LTS_Overview'!$E$83</f>
        <v xml:space="preserve">   [other disaster 1]</v>
      </c>
      <c r="E120" s="6" t="s">
        <v>45</v>
      </c>
      <c r="F120" s="6" t="s">
        <v>810</v>
      </c>
      <c r="G120" s="6"/>
      <c r="H120" s="332" t="s">
        <v>1</v>
      </c>
      <c r="I120" s="333"/>
      <c r="J120" s="333"/>
      <c r="K120" s="333"/>
      <c r="L120" s="334"/>
      <c r="M120" s="6"/>
      <c r="N120" s="6" t="s">
        <v>677</v>
      </c>
      <c r="O120" s="6" t="s">
        <v>577</v>
      </c>
      <c r="P120" s="278" t="s">
        <v>620</v>
      </c>
      <c r="Q120" s="275"/>
      <c r="R120" s="275"/>
      <c r="S120" s="24"/>
      <c r="Y120" s="30"/>
    </row>
    <row r="121" spans="1:25" s="3" customFormat="1" ht="15" customHeight="1" outlineLevel="1" x14ac:dyDescent="0.3">
      <c r="A121"/>
      <c r="B121" s="33"/>
      <c r="C121" s="33"/>
      <c r="D121" s="151"/>
      <c r="E121" s="6"/>
      <c r="F121" s="6"/>
      <c r="G121" s="6"/>
      <c r="H121" s="335"/>
      <c r="I121" s="336"/>
      <c r="J121" s="336"/>
      <c r="K121" s="336"/>
      <c r="L121" s="337"/>
      <c r="M121" s="6"/>
      <c r="N121" s="6"/>
      <c r="O121" s="6"/>
      <c r="P121" s="279"/>
      <c r="Q121" s="276"/>
      <c r="R121" s="276"/>
      <c r="S121" s="24"/>
      <c r="Y121" s="30"/>
    </row>
    <row r="122" spans="1:25" s="3" customFormat="1" ht="15" customHeight="1" outlineLevel="1" x14ac:dyDescent="0.3">
      <c r="A122"/>
      <c r="B122" s="33"/>
      <c r="C122" s="33"/>
      <c r="D122" s="151"/>
      <c r="E122" s="6"/>
      <c r="F122" s="6"/>
      <c r="G122" s="6"/>
      <c r="H122" s="335"/>
      <c r="I122" s="336"/>
      <c r="J122" s="336"/>
      <c r="K122" s="336"/>
      <c r="L122" s="337"/>
      <c r="M122" s="6"/>
      <c r="N122" s="6"/>
      <c r="O122" s="6"/>
      <c r="P122" s="279"/>
      <c r="Q122" s="276"/>
      <c r="R122" s="276"/>
      <c r="S122" s="24"/>
      <c r="Y122" s="30"/>
    </row>
    <row r="123" spans="1:25" s="3" customFormat="1" ht="15" customHeight="1" outlineLevel="1" x14ac:dyDescent="0.3">
      <c r="A123"/>
      <c r="B123" s="33"/>
      <c r="C123" s="33"/>
      <c r="D123" s="151"/>
      <c r="E123" s="6"/>
      <c r="F123" s="6"/>
      <c r="G123" s="6"/>
      <c r="H123" s="335"/>
      <c r="I123" s="336"/>
      <c r="J123" s="336"/>
      <c r="K123" s="336"/>
      <c r="L123" s="337"/>
      <c r="M123" s="6"/>
      <c r="N123" s="6"/>
      <c r="O123" s="6"/>
      <c r="P123" s="279"/>
      <c r="Q123" s="276"/>
      <c r="R123" s="276"/>
      <c r="S123" s="24"/>
      <c r="Y123" s="30"/>
    </row>
    <row r="124" spans="1:25" s="3" customFormat="1" ht="15" customHeight="1" outlineLevel="1" x14ac:dyDescent="0.3">
      <c r="A124"/>
      <c r="B124" s="33"/>
      <c r="C124" s="33"/>
      <c r="D124" s="151"/>
      <c r="E124" s="6"/>
      <c r="F124" s="6"/>
      <c r="G124" s="6"/>
      <c r="H124" s="338"/>
      <c r="I124" s="339"/>
      <c r="J124" s="339"/>
      <c r="K124" s="339"/>
      <c r="L124" s="340"/>
      <c r="M124" s="6"/>
      <c r="N124" s="6"/>
      <c r="O124" s="6"/>
      <c r="P124" s="280"/>
      <c r="Q124" s="277"/>
      <c r="R124" s="277"/>
      <c r="S124" s="24"/>
      <c r="Y124" s="30"/>
    </row>
    <row r="125" spans="1:25" s="3" customFormat="1" ht="15" customHeight="1" outlineLevel="1" x14ac:dyDescent="0.3">
      <c r="A125"/>
      <c r="B125" s="33" t="str">
        <f>$B$3</f>
        <v>4.</v>
      </c>
      <c r="C125" s="20">
        <f>COUNTA(C$88:C124)+1</f>
        <v>8</v>
      </c>
      <c r="D125" s="151" t="str">
        <f>'2_LTS_Overview'!$E$84</f>
        <v xml:space="preserve">   [other disaster 2]</v>
      </c>
      <c r="E125" s="6" t="s">
        <v>45</v>
      </c>
      <c r="F125" s="6" t="s">
        <v>810</v>
      </c>
      <c r="G125" s="6"/>
      <c r="H125" s="332" t="s">
        <v>1</v>
      </c>
      <c r="I125" s="333"/>
      <c r="J125" s="333"/>
      <c r="K125" s="333"/>
      <c r="L125" s="334"/>
      <c r="M125" s="6"/>
      <c r="N125" s="6" t="s">
        <v>677</v>
      </c>
      <c r="O125" s="6" t="s">
        <v>577</v>
      </c>
      <c r="P125" s="278" t="s">
        <v>620</v>
      </c>
      <c r="Q125" s="275"/>
      <c r="R125" s="275"/>
      <c r="S125" s="24"/>
      <c r="Y125" s="30"/>
    </row>
    <row r="126" spans="1:25" s="3" customFormat="1" ht="15" customHeight="1" outlineLevel="1" x14ac:dyDescent="0.3">
      <c r="A126"/>
      <c r="B126" s="33"/>
      <c r="C126" s="33"/>
      <c r="D126" s="151"/>
      <c r="E126" s="6"/>
      <c r="F126" s="6"/>
      <c r="G126" s="6"/>
      <c r="H126" s="335"/>
      <c r="I126" s="336"/>
      <c r="J126" s="336"/>
      <c r="K126" s="336"/>
      <c r="L126" s="337"/>
      <c r="M126" s="6"/>
      <c r="N126" s="6"/>
      <c r="O126" s="6"/>
      <c r="P126" s="279"/>
      <c r="Q126" s="276"/>
      <c r="R126" s="276"/>
      <c r="S126" s="24"/>
      <c r="Y126" s="30"/>
    </row>
    <row r="127" spans="1:25" s="3" customFormat="1" ht="15" customHeight="1" outlineLevel="1" x14ac:dyDescent="0.3">
      <c r="A127"/>
      <c r="B127" s="33"/>
      <c r="C127" s="33"/>
      <c r="D127" s="151"/>
      <c r="E127" s="6"/>
      <c r="F127" s="6"/>
      <c r="G127" s="6"/>
      <c r="H127" s="335"/>
      <c r="I127" s="336"/>
      <c r="J127" s="336"/>
      <c r="K127" s="336"/>
      <c r="L127" s="337"/>
      <c r="M127" s="6"/>
      <c r="N127" s="6"/>
      <c r="O127" s="6"/>
      <c r="P127" s="279"/>
      <c r="Q127" s="276"/>
      <c r="R127" s="276"/>
      <c r="S127" s="24"/>
      <c r="Y127" s="30"/>
    </row>
    <row r="128" spans="1:25" s="3" customFormat="1" ht="15" customHeight="1" outlineLevel="1" x14ac:dyDescent="0.3">
      <c r="A128"/>
      <c r="B128" s="33"/>
      <c r="C128" s="33"/>
      <c r="D128" s="151"/>
      <c r="E128" s="6"/>
      <c r="F128" s="6"/>
      <c r="G128" s="6"/>
      <c r="H128" s="335"/>
      <c r="I128" s="336"/>
      <c r="J128" s="336"/>
      <c r="K128" s="336"/>
      <c r="L128" s="337"/>
      <c r="M128" s="6"/>
      <c r="N128" s="6"/>
      <c r="O128" s="6"/>
      <c r="P128" s="279"/>
      <c r="Q128" s="276"/>
      <c r="R128" s="276"/>
      <c r="S128" s="24"/>
      <c r="Y128" s="30"/>
    </row>
    <row r="129" spans="1:25" s="3" customFormat="1" ht="15" customHeight="1" outlineLevel="1" x14ac:dyDescent="0.3">
      <c r="A129"/>
      <c r="B129" s="33"/>
      <c r="C129" s="33"/>
      <c r="D129" s="152"/>
      <c r="E129" s="6"/>
      <c r="F129" s="6"/>
      <c r="G129" s="6"/>
      <c r="H129" s="338"/>
      <c r="I129" s="339"/>
      <c r="J129" s="339"/>
      <c r="K129" s="339"/>
      <c r="L129" s="340"/>
      <c r="M129" s="6"/>
      <c r="N129" s="6"/>
      <c r="O129" s="6"/>
      <c r="P129" s="280"/>
      <c r="Q129" s="277"/>
      <c r="R129" s="277"/>
      <c r="S129" s="24"/>
      <c r="Y129" s="30"/>
    </row>
    <row r="130" spans="1:25" s="3" customFormat="1" ht="15" customHeight="1" outlineLevel="1" x14ac:dyDescent="0.3">
      <c r="A130"/>
      <c r="B130" s="33"/>
      <c r="C130" s="33"/>
      <c r="D130" s="78"/>
      <c r="E130" s="78"/>
      <c r="F130" s="78"/>
      <c r="G130" s="78"/>
      <c r="H130" s="78"/>
      <c r="I130" s="78"/>
      <c r="J130" s="78"/>
      <c r="K130" s="78"/>
      <c r="L130" s="78"/>
      <c r="M130" s="78"/>
      <c r="N130" s="78"/>
      <c r="O130" s="78"/>
      <c r="P130" s="78"/>
      <c r="Q130" s="78"/>
      <c r="R130" s="78"/>
      <c r="S130" s="78"/>
      <c r="Y130" s="30"/>
    </row>
    <row r="131" spans="1:25" s="3" customFormat="1" ht="15" customHeight="1" outlineLevel="1" x14ac:dyDescent="0.3">
      <c r="A131"/>
      <c r="B131" s="33"/>
      <c r="C131" s="33"/>
      <c r="D131" s="78"/>
      <c r="E131" s="78"/>
      <c r="F131" s="78"/>
      <c r="G131" s="78"/>
      <c r="H131" s="78"/>
      <c r="I131" s="78"/>
      <c r="J131" s="78"/>
      <c r="K131" s="78"/>
      <c r="L131" s="78"/>
      <c r="M131" s="78"/>
      <c r="N131" s="78"/>
      <c r="O131" s="78"/>
      <c r="P131" s="78"/>
      <c r="Q131" s="78"/>
      <c r="R131" s="78"/>
      <c r="S131" s="78"/>
      <c r="Y131" s="30"/>
    </row>
    <row r="132" spans="1:25" s="4" customFormat="1" x14ac:dyDescent="0.3">
      <c r="A132" s="51"/>
      <c r="B132" s="109" t="s">
        <v>609</v>
      </c>
      <c r="C132" s="109"/>
      <c r="D132" s="109"/>
      <c r="E132" s="96"/>
      <c r="F132" s="96"/>
      <c r="G132" s="96"/>
      <c r="H132" s="96"/>
      <c r="I132" s="96"/>
      <c r="J132" s="96"/>
      <c r="K132" s="96"/>
      <c r="L132" s="96"/>
      <c r="M132" s="96"/>
      <c r="N132" s="96"/>
      <c r="O132" s="96"/>
      <c r="P132" s="96"/>
      <c r="Q132" s="96"/>
      <c r="R132" s="96"/>
      <c r="S132" s="106"/>
      <c r="X132" s="107"/>
    </row>
    <row r="133" spans="1:25" s="4" customFormat="1" x14ac:dyDescent="0.3">
      <c r="A133" s="51"/>
      <c r="E133" s="5"/>
      <c r="F133" s="5"/>
      <c r="G133" s="5"/>
      <c r="H133" s="5"/>
      <c r="I133" s="5"/>
      <c r="J133" s="5"/>
      <c r="K133" s="5"/>
      <c r="L133" s="5"/>
      <c r="M133" s="5"/>
      <c r="N133" s="5"/>
      <c r="O133" s="5"/>
      <c r="P133" s="5"/>
      <c r="Q133" s="5"/>
      <c r="R133" s="5"/>
      <c r="S133" s="106"/>
      <c r="X133" s="107"/>
    </row>
    <row r="134" spans="1:25" s="4" customFormat="1" x14ac:dyDescent="0.3">
      <c r="A134" s="51"/>
      <c r="B134" s="104" t="s">
        <v>908</v>
      </c>
      <c r="C134" s="99"/>
      <c r="E134" s="5"/>
      <c r="F134" s="5"/>
      <c r="G134" s="5"/>
      <c r="H134" s="5"/>
      <c r="I134" s="5"/>
      <c r="J134" s="5"/>
      <c r="K134" s="5"/>
      <c r="L134" s="5"/>
      <c r="M134" s="5"/>
      <c r="N134" s="5"/>
      <c r="O134" s="5"/>
      <c r="P134" s="5"/>
      <c r="Q134" s="5"/>
      <c r="R134" s="106"/>
      <c r="S134" s="106"/>
      <c r="X134" s="107"/>
    </row>
    <row r="135" spans="1:25" s="3" customFormat="1" x14ac:dyDescent="0.3">
      <c r="A135"/>
      <c r="B135" s="33"/>
      <c r="C135" s="33"/>
      <c r="D135" s="33"/>
      <c r="E135" s="33"/>
      <c r="F135" s="33"/>
      <c r="G135" s="33"/>
      <c r="H135" s="33"/>
      <c r="I135" s="33"/>
      <c r="J135" s="33"/>
      <c r="K135" s="33"/>
      <c r="L135" s="33"/>
      <c r="M135" s="33"/>
      <c r="N135" s="33"/>
      <c r="O135" s="33"/>
      <c r="P135" s="33"/>
      <c r="Q135" s="33"/>
      <c r="R135" s="33"/>
      <c r="S135" s="64"/>
      <c r="X135" s="15"/>
    </row>
    <row r="136" spans="1:25" s="3" customFormat="1" x14ac:dyDescent="0.3">
      <c r="A136"/>
      <c r="B136" s="33"/>
      <c r="C136" s="33"/>
      <c r="D136" s="33"/>
      <c r="E136" s="33"/>
      <c r="F136" s="33"/>
      <c r="G136" s="33"/>
      <c r="H136" s="33"/>
      <c r="I136" s="33"/>
      <c r="J136" s="33"/>
      <c r="K136" s="33"/>
      <c r="L136" s="33"/>
      <c r="M136" s="33"/>
      <c r="N136" s="33"/>
      <c r="O136" s="33"/>
      <c r="P136" s="33"/>
      <c r="Q136" s="33"/>
      <c r="R136" s="33"/>
      <c r="S136" s="64"/>
      <c r="X136" s="15"/>
    </row>
    <row r="137" spans="1:25" outlineLevel="1" x14ac:dyDescent="0.3">
      <c r="B137" s="72" t="s">
        <v>10</v>
      </c>
      <c r="C137" s="72"/>
      <c r="D137" s="72" t="s">
        <v>777</v>
      </c>
      <c r="E137" s="72" t="s">
        <v>1013</v>
      </c>
      <c r="F137" s="72" t="s">
        <v>549</v>
      </c>
      <c r="G137" s="72" t="s">
        <v>13</v>
      </c>
      <c r="H137" s="156" t="s">
        <v>14</v>
      </c>
      <c r="I137" s="156" t="s">
        <v>664</v>
      </c>
      <c r="J137" s="156">
        <f>ST_milestone</f>
        <v>2025</v>
      </c>
      <c r="K137" s="156">
        <f>MT_milestone</f>
        <v>2035</v>
      </c>
      <c r="L137" s="72">
        <f>LT_milestone</f>
        <v>2050</v>
      </c>
      <c r="M137" s="64"/>
      <c r="N137" s="72" t="s">
        <v>595</v>
      </c>
      <c r="O137" s="72" t="s">
        <v>596</v>
      </c>
      <c r="P137" s="72" t="s">
        <v>15</v>
      </c>
      <c r="Q137" s="72" t="s">
        <v>160</v>
      </c>
      <c r="R137" s="72" t="s">
        <v>685</v>
      </c>
      <c r="S137" s="64"/>
    </row>
    <row r="138" spans="1:25" s="3" customFormat="1" outlineLevel="1" x14ac:dyDescent="0.3">
      <c r="A138"/>
      <c r="B138" s="33"/>
      <c r="C138" s="33"/>
      <c r="D138" s="33"/>
      <c r="E138" s="33"/>
      <c r="F138" s="33"/>
      <c r="G138" s="33"/>
      <c r="H138" s="157"/>
      <c r="I138" s="157"/>
      <c r="J138" s="157"/>
      <c r="K138" s="157"/>
      <c r="L138" s="157"/>
      <c r="M138" s="33"/>
      <c r="N138" s="33"/>
      <c r="O138" s="33"/>
      <c r="P138" s="33"/>
      <c r="Q138" s="33"/>
      <c r="R138" s="33"/>
      <c r="S138" s="64"/>
      <c r="X138" s="15"/>
    </row>
    <row r="139" spans="1:25" s="3" customFormat="1" outlineLevel="1" x14ac:dyDescent="0.3">
      <c r="A139"/>
      <c r="B139" s="33" t="str">
        <f>$B$3</f>
        <v>4.</v>
      </c>
      <c r="C139" s="20">
        <f>COUNTA(C$88:C138)+1</f>
        <v>9</v>
      </c>
      <c r="D139" s="5" t="s">
        <v>610</v>
      </c>
      <c r="E139" s="6" t="str">
        <f>local_currency</f>
        <v>[local currency]</v>
      </c>
      <c r="F139" s="33"/>
      <c r="G139" s="20"/>
      <c r="H139" s="149">
        <f>SUM(H151:H163)</f>
        <v>230</v>
      </c>
      <c r="I139" s="149">
        <f>SUM(I151:I163)</f>
        <v>0</v>
      </c>
      <c r="J139" s="149">
        <f>SUM(J151:J163)</f>
        <v>0</v>
      </c>
      <c r="K139" s="149">
        <f>SUM(K151:K163)</f>
        <v>0</v>
      </c>
      <c r="L139" s="149">
        <f>SUM(L151:L163)</f>
        <v>0</v>
      </c>
      <c r="M139" s="33"/>
      <c r="N139" s="6" t="s">
        <v>677</v>
      </c>
      <c r="O139" s="6" t="s">
        <v>621</v>
      </c>
      <c r="P139"/>
      <c r="Q139"/>
      <c r="R139" s="64"/>
      <c r="S139" s="64"/>
      <c r="X139" s="15"/>
    </row>
    <row r="140" spans="1:25" s="3" customFormat="1" outlineLevel="1" x14ac:dyDescent="0.3">
      <c r="A140"/>
      <c r="B140" s="33"/>
      <c r="C140" s="20"/>
      <c r="D140" s="5"/>
      <c r="E140" s="6"/>
      <c r="F140" s="33"/>
      <c r="G140" s="20"/>
      <c r="H140" s="149"/>
      <c r="I140" s="149"/>
      <c r="J140" s="149"/>
      <c r="K140" s="149"/>
      <c r="L140" s="149"/>
      <c r="M140" s="33"/>
      <c r="N140" s="6"/>
      <c r="O140" s="6"/>
      <c r="P140"/>
      <c r="Q140"/>
      <c r="R140" s="64"/>
      <c r="S140" s="64"/>
      <c r="X140" s="15"/>
    </row>
    <row r="141" spans="1:25" s="3" customFormat="1" outlineLevel="1" x14ac:dyDescent="0.3">
      <c r="A141"/>
      <c r="B141" s="33"/>
      <c r="C141" s="20"/>
      <c r="D141" s="99" t="str">
        <f>"Breakdown "&amp;Adaptation_breakdown</f>
        <v>Breakdown by disaster</v>
      </c>
      <c r="E141" s="6"/>
      <c r="F141" s="6"/>
      <c r="G141" s="20"/>
      <c r="H141" s="148">
        <f>SUM(H142:H148)</f>
        <v>230</v>
      </c>
      <c r="I141" s="148">
        <f t="shared" ref="I141:L141" si="0">SUM(I142:I148)</f>
        <v>185</v>
      </c>
      <c r="J141" s="148">
        <f t="shared" si="0"/>
        <v>240</v>
      </c>
      <c r="K141" s="148">
        <f t="shared" si="0"/>
        <v>295</v>
      </c>
      <c r="L141" s="148">
        <f t="shared" si="0"/>
        <v>300</v>
      </c>
      <c r="M141" s="33"/>
      <c r="N141" s="20"/>
      <c r="O141" s="20"/>
      <c r="P141" s="20"/>
      <c r="Q141" s="20"/>
      <c r="R141" s="64"/>
      <c r="S141" s="64"/>
      <c r="X141" s="15"/>
    </row>
    <row r="142" spans="1:25" s="3" customFormat="1" outlineLevel="1" x14ac:dyDescent="0.3">
      <c r="A142"/>
      <c r="B142" s="33" t="str">
        <f t="shared" ref="B142:B148" si="1">$B$3</f>
        <v>4.</v>
      </c>
      <c r="C142" s="20">
        <f>COUNTA(C$88:C141)+1</f>
        <v>10</v>
      </c>
      <c r="D142" s="150" t="str">
        <f>'2_LTS_Overview'!$E$78</f>
        <v xml:space="preserve">   drying / drought</v>
      </c>
      <c r="E142" s="6" t="str">
        <f t="shared" ref="E142:E148" si="2">local_currency</f>
        <v>[local currency]</v>
      </c>
      <c r="F142" s="6" t="s">
        <v>811</v>
      </c>
      <c r="G142" s="20"/>
      <c r="H142" s="187">
        <v>30</v>
      </c>
      <c r="I142" s="187">
        <v>35</v>
      </c>
      <c r="J142" s="187">
        <v>35</v>
      </c>
      <c r="K142" s="187">
        <v>50</v>
      </c>
      <c r="L142" s="187">
        <v>50</v>
      </c>
      <c r="M142" s="33"/>
      <c r="N142" s="6" t="s">
        <v>678</v>
      </c>
      <c r="O142" s="6" t="s">
        <v>621</v>
      </c>
      <c r="P142" s="278" t="s">
        <v>1020</v>
      </c>
      <c r="Q142" s="278" t="s">
        <v>1029</v>
      </c>
      <c r="R142" s="324" t="s">
        <v>1030</v>
      </c>
      <c r="S142" s="64"/>
      <c r="X142" s="15"/>
    </row>
    <row r="143" spans="1:25" s="3" customFormat="1" outlineLevel="1" x14ac:dyDescent="0.3">
      <c r="A143"/>
      <c r="B143" s="33" t="str">
        <f t="shared" si="1"/>
        <v>4.</v>
      </c>
      <c r="C143" s="20">
        <f>COUNTA(C$88:C142)+1</f>
        <v>11</v>
      </c>
      <c r="D143" s="151" t="str">
        <f>'2_LTS_Overview'!$E$79</f>
        <v xml:space="preserve">   increased rainfall / flooding</v>
      </c>
      <c r="E143" s="6" t="str">
        <f t="shared" si="2"/>
        <v>[local currency]</v>
      </c>
      <c r="F143" s="6" t="s">
        <v>811</v>
      </c>
      <c r="G143" s="20"/>
      <c r="H143" s="187">
        <v>40</v>
      </c>
      <c r="I143" s="187">
        <v>45</v>
      </c>
      <c r="J143" s="187">
        <v>50</v>
      </c>
      <c r="K143" s="187">
        <v>40</v>
      </c>
      <c r="L143" s="187">
        <v>50</v>
      </c>
      <c r="M143" s="33"/>
      <c r="N143" s="6" t="s">
        <v>678</v>
      </c>
      <c r="O143" s="6" t="s">
        <v>621</v>
      </c>
      <c r="P143" s="279"/>
      <c r="Q143" s="279"/>
      <c r="R143" s="276"/>
      <c r="S143" s="64"/>
      <c r="X143" s="15"/>
    </row>
    <row r="144" spans="1:25" s="3" customFormat="1" outlineLevel="1" x14ac:dyDescent="0.3">
      <c r="A144"/>
      <c r="B144" s="33" t="str">
        <f t="shared" si="1"/>
        <v>4.</v>
      </c>
      <c r="C144" s="20">
        <f>COUNTA(C$88:C143)+1</f>
        <v>12</v>
      </c>
      <c r="D144" s="151" t="str">
        <f>'2_LTS_Overview'!$E$80</f>
        <v xml:space="preserve">   warming / heat waves</v>
      </c>
      <c r="E144" s="6" t="str">
        <f t="shared" si="2"/>
        <v>[local currency]</v>
      </c>
      <c r="F144" s="6" t="s">
        <v>811</v>
      </c>
      <c r="G144" s="20"/>
      <c r="H144" s="187">
        <v>10</v>
      </c>
      <c r="I144" s="187">
        <v>10</v>
      </c>
      <c r="J144" s="187">
        <v>20</v>
      </c>
      <c r="K144" s="187">
        <v>40</v>
      </c>
      <c r="L144" s="187">
        <v>20</v>
      </c>
      <c r="M144" s="33"/>
      <c r="N144" s="6" t="s">
        <v>678</v>
      </c>
      <c r="O144" s="6" t="s">
        <v>621</v>
      </c>
      <c r="P144" s="279"/>
      <c r="Q144" s="279"/>
      <c r="R144" s="276"/>
      <c r="S144" s="64"/>
      <c r="X144" s="15"/>
    </row>
    <row r="145" spans="1:25" s="3" customFormat="1" outlineLevel="1" x14ac:dyDescent="0.3">
      <c r="A145"/>
      <c r="B145" s="33" t="str">
        <f t="shared" si="1"/>
        <v>4.</v>
      </c>
      <c r="C145" s="20">
        <f>COUNTA(C$88:C144)+1</f>
        <v>13</v>
      </c>
      <c r="D145" s="151" t="str">
        <f>'2_LTS_Overview'!$E$81</f>
        <v xml:space="preserve">   wind speed / storminess</v>
      </c>
      <c r="E145" s="6" t="str">
        <f t="shared" si="2"/>
        <v>[local currency]</v>
      </c>
      <c r="F145" s="6" t="s">
        <v>811</v>
      </c>
      <c r="G145" s="20"/>
      <c r="H145" s="187">
        <v>15</v>
      </c>
      <c r="I145" s="187">
        <v>15</v>
      </c>
      <c r="J145" s="187">
        <v>30</v>
      </c>
      <c r="K145" s="187">
        <v>40</v>
      </c>
      <c r="L145" s="187">
        <v>35</v>
      </c>
      <c r="M145" s="33"/>
      <c r="N145" s="6" t="s">
        <v>678</v>
      </c>
      <c r="O145" s="6" t="s">
        <v>621</v>
      </c>
      <c r="P145" s="279"/>
      <c r="Q145" s="279"/>
      <c r="R145" s="276"/>
      <c r="S145" s="64"/>
      <c r="X145" s="15"/>
    </row>
    <row r="146" spans="1:25" s="3" customFormat="1" ht="15" customHeight="1" outlineLevel="1" x14ac:dyDescent="0.3">
      <c r="A146"/>
      <c r="B146" s="33" t="str">
        <f t="shared" si="1"/>
        <v>4.</v>
      </c>
      <c r="C146" s="20">
        <f>COUNTA(C$88:C145)+1</f>
        <v>14</v>
      </c>
      <c r="D146" s="151" t="str">
        <f>'2_LTS_Overview'!$E$82</f>
        <v xml:space="preserve">   sea level rise</v>
      </c>
      <c r="E146" s="6" t="str">
        <f t="shared" si="2"/>
        <v>[local currency]</v>
      </c>
      <c r="F146" s="6" t="s">
        <v>811</v>
      </c>
      <c r="G146" s="6"/>
      <c r="H146" s="187">
        <v>35</v>
      </c>
      <c r="I146" s="187">
        <v>35</v>
      </c>
      <c r="J146" s="187">
        <v>50</v>
      </c>
      <c r="K146" s="187">
        <v>60</v>
      </c>
      <c r="L146" s="187">
        <v>70</v>
      </c>
      <c r="M146" s="33"/>
      <c r="N146" s="6" t="s">
        <v>678</v>
      </c>
      <c r="O146" s="6" t="s">
        <v>621</v>
      </c>
      <c r="P146" s="279"/>
      <c r="Q146" s="279"/>
      <c r="R146" s="276"/>
      <c r="S146" s="24"/>
      <c r="Y146" s="30"/>
    </row>
    <row r="147" spans="1:25" s="3" customFormat="1" ht="15" customHeight="1" outlineLevel="1" x14ac:dyDescent="0.3">
      <c r="A147"/>
      <c r="B147" s="33" t="str">
        <f t="shared" si="1"/>
        <v>4.</v>
      </c>
      <c r="C147" s="20">
        <f>COUNTA(C$88:C146)+1</f>
        <v>15</v>
      </c>
      <c r="D147" s="151" t="str">
        <f>'2_LTS_Overview'!$E$83</f>
        <v xml:space="preserve">   [other disaster 1]</v>
      </c>
      <c r="E147" s="6" t="str">
        <f t="shared" si="2"/>
        <v>[local currency]</v>
      </c>
      <c r="F147" s="6" t="s">
        <v>811</v>
      </c>
      <c r="G147" s="6"/>
      <c r="H147" s="187">
        <v>50</v>
      </c>
      <c r="I147" s="187">
        <v>30</v>
      </c>
      <c r="J147" s="187">
        <v>40</v>
      </c>
      <c r="K147" s="187">
        <v>45</v>
      </c>
      <c r="L147" s="187">
        <v>50</v>
      </c>
      <c r="M147" s="33"/>
      <c r="N147" s="6" t="s">
        <v>678</v>
      </c>
      <c r="O147" s="6" t="s">
        <v>621</v>
      </c>
      <c r="P147" s="279"/>
      <c r="Q147" s="279"/>
      <c r="R147" s="276"/>
      <c r="S147" s="24"/>
      <c r="Y147" s="30"/>
    </row>
    <row r="148" spans="1:25" s="3" customFormat="1" outlineLevel="1" x14ac:dyDescent="0.3">
      <c r="A148"/>
      <c r="B148" s="33" t="str">
        <f t="shared" si="1"/>
        <v>4.</v>
      </c>
      <c r="C148" s="20">
        <f>COUNTA(C$88:C147)+1</f>
        <v>16</v>
      </c>
      <c r="D148" s="152" t="str">
        <f>'2_LTS_Overview'!$E$84</f>
        <v xml:space="preserve">   [other disaster 2]</v>
      </c>
      <c r="E148" s="6" t="str">
        <f t="shared" si="2"/>
        <v>[local currency]</v>
      </c>
      <c r="F148" s="6" t="s">
        <v>811</v>
      </c>
      <c r="G148" s="20"/>
      <c r="H148" s="187">
        <v>50</v>
      </c>
      <c r="I148" s="187">
        <v>15</v>
      </c>
      <c r="J148" s="187">
        <v>15</v>
      </c>
      <c r="K148" s="187">
        <v>20</v>
      </c>
      <c r="L148" s="187">
        <v>25</v>
      </c>
      <c r="M148" s="33"/>
      <c r="N148" s="6" t="s">
        <v>678</v>
      </c>
      <c r="O148" s="6" t="s">
        <v>621</v>
      </c>
      <c r="P148" s="280"/>
      <c r="Q148" s="280"/>
      <c r="R148" s="277"/>
      <c r="S148" s="64"/>
      <c r="X148" s="15"/>
    </row>
    <row r="149" spans="1:25" s="3" customFormat="1" outlineLevel="1" x14ac:dyDescent="0.3">
      <c r="A149"/>
      <c r="B149" s="33"/>
      <c r="C149" s="20"/>
      <c r="D149" s="33"/>
      <c r="E149" s="6"/>
      <c r="F149" s="6"/>
      <c r="G149" s="20"/>
      <c r="H149" s="20"/>
      <c r="I149" s="20"/>
      <c r="J149" s="20"/>
      <c r="K149" s="20"/>
      <c r="L149" s="20"/>
      <c r="M149" s="20"/>
      <c r="N149" s="6"/>
      <c r="O149" s="6"/>
      <c r="P149" t="s">
        <v>125</v>
      </c>
      <c r="Q149"/>
      <c r="R149" s="64"/>
      <c r="S149" s="64"/>
      <c r="X149" s="15"/>
    </row>
    <row r="150" spans="1:25" s="3" customFormat="1" outlineLevel="1" x14ac:dyDescent="0.3">
      <c r="A150"/>
      <c r="B150" s="33"/>
      <c r="C150" s="20"/>
      <c r="D150" s="5" t="s">
        <v>1014</v>
      </c>
      <c r="E150" s="33"/>
      <c r="F150" s="33"/>
      <c r="G150" s="20"/>
      <c r="H150" s="148"/>
      <c r="I150" s="148"/>
      <c r="J150" s="148"/>
      <c r="K150" s="148"/>
      <c r="L150" s="148"/>
      <c r="M150" s="33"/>
      <c r="N150" s="20"/>
      <c r="O150" s="20"/>
      <c r="P150" s="20"/>
      <c r="Q150"/>
      <c r="R150" s="64"/>
      <c r="S150" s="64"/>
      <c r="X150" s="15"/>
    </row>
    <row r="151" spans="1:25" s="3" customFormat="1" outlineLevel="1" x14ac:dyDescent="0.3">
      <c r="B151" s="33" t="str">
        <f t="shared" ref="B151:B163" si="3">$B$3</f>
        <v>4.</v>
      </c>
      <c r="C151" s="20">
        <f>COUNTA(C$88:C150)+1</f>
        <v>17</v>
      </c>
      <c r="D151" s="77" t="s">
        <v>779</v>
      </c>
      <c r="E151" s="6" t="str">
        <f t="shared" ref="E151:E163" si="4">local_currency</f>
        <v>[local currency]</v>
      </c>
      <c r="F151" s="6" t="s">
        <v>811</v>
      </c>
      <c r="G151" s="3" t="s">
        <v>615</v>
      </c>
      <c r="H151" s="187">
        <v>15</v>
      </c>
      <c r="I151" s="177" t="s">
        <v>793</v>
      </c>
      <c r="J151" s="177" t="s">
        <v>793</v>
      </c>
      <c r="K151" s="177" t="s">
        <v>793</v>
      </c>
      <c r="L151" s="177" t="s">
        <v>793</v>
      </c>
      <c r="M151" s="33"/>
      <c r="N151" s="6" t="s">
        <v>677</v>
      </c>
      <c r="O151" s="6" t="s">
        <v>621</v>
      </c>
      <c r="P151" s="278" t="s">
        <v>933</v>
      </c>
      <c r="Q151" s="278" t="s">
        <v>1031</v>
      </c>
      <c r="R151" s="324" t="s">
        <v>1032</v>
      </c>
    </row>
    <row r="152" spans="1:25" s="3" customFormat="1" outlineLevel="1" x14ac:dyDescent="0.3">
      <c r="A152"/>
      <c r="B152" s="33" t="str">
        <f t="shared" si="3"/>
        <v>4.</v>
      </c>
      <c r="C152" s="20">
        <f>COUNTA(C$88:C151)+1</f>
        <v>18</v>
      </c>
      <c r="D152" s="76" t="s">
        <v>780</v>
      </c>
      <c r="E152" s="6" t="str">
        <f t="shared" si="4"/>
        <v>[local currency]</v>
      </c>
      <c r="F152" s="6" t="s">
        <v>811</v>
      </c>
      <c r="G152" s="6" t="s">
        <v>616</v>
      </c>
      <c r="H152" s="187">
        <v>20</v>
      </c>
      <c r="I152" s="177" t="s">
        <v>793</v>
      </c>
      <c r="J152" s="177" t="s">
        <v>793</v>
      </c>
      <c r="K152" s="177" t="s">
        <v>793</v>
      </c>
      <c r="L152" s="177" t="s">
        <v>793</v>
      </c>
      <c r="M152" s="33"/>
      <c r="N152" s="6" t="s">
        <v>677</v>
      </c>
      <c r="O152" s="6" t="s">
        <v>621</v>
      </c>
      <c r="P152" s="279"/>
      <c r="Q152" s="279"/>
      <c r="R152" s="276"/>
      <c r="S152" s="64"/>
      <c r="X152" s="15"/>
    </row>
    <row r="153" spans="1:25" s="3" customFormat="1" outlineLevel="1" x14ac:dyDescent="0.3">
      <c r="A153"/>
      <c r="B153" s="33" t="str">
        <f t="shared" si="3"/>
        <v>4.</v>
      </c>
      <c r="C153" s="20">
        <f>COUNTA(C$88:C152)+1</f>
        <v>19</v>
      </c>
      <c r="D153" s="76" t="s">
        <v>781</v>
      </c>
      <c r="E153" s="6" t="str">
        <f t="shared" si="4"/>
        <v>[local currency]</v>
      </c>
      <c r="F153" s="6" t="s">
        <v>811</v>
      </c>
      <c r="G153" s="6" t="s">
        <v>798</v>
      </c>
      <c r="H153" s="187">
        <v>10</v>
      </c>
      <c r="I153" s="177" t="s">
        <v>793</v>
      </c>
      <c r="J153" s="177" t="s">
        <v>793</v>
      </c>
      <c r="K153" s="177" t="s">
        <v>793</v>
      </c>
      <c r="L153" s="177" t="s">
        <v>793</v>
      </c>
      <c r="M153" s="33"/>
      <c r="N153" s="6" t="s">
        <v>677</v>
      </c>
      <c r="O153" s="6" t="s">
        <v>621</v>
      </c>
      <c r="P153" s="279"/>
      <c r="Q153" s="279"/>
      <c r="R153" s="276"/>
      <c r="S153" s="64"/>
      <c r="X153" s="15"/>
    </row>
    <row r="154" spans="1:25" s="3" customFormat="1" outlineLevel="1" x14ac:dyDescent="0.3">
      <c r="A154"/>
      <c r="B154" s="33" t="str">
        <f t="shared" si="3"/>
        <v>4.</v>
      </c>
      <c r="C154" s="20">
        <f>COUNTA(C$88:C153)+1</f>
        <v>20</v>
      </c>
      <c r="D154" s="76" t="s">
        <v>782</v>
      </c>
      <c r="E154" s="6" t="str">
        <f t="shared" si="4"/>
        <v>[local currency]</v>
      </c>
      <c r="F154" s="6" t="s">
        <v>811</v>
      </c>
      <c r="G154" s="3" t="s">
        <v>799</v>
      </c>
      <c r="H154" s="187">
        <v>5</v>
      </c>
      <c r="I154" s="177" t="s">
        <v>793</v>
      </c>
      <c r="J154" s="177" t="s">
        <v>793</v>
      </c>
      <c r="K154" s="177" t="s">
        <v>793</v>
      </c>
      <c r="L154" s="177" t="s">
        <v>793</v>
      </c>
      <c r="M154" s="33"/>
      <c r="N154" s="6" t="s">
        <v>677</v>
      </c>
      <c r="O154" s="6" t="s">
        <v>621</v>
      </c>
      <c r="P154" s="279"/>
      <c r="Q154" s="279"/>
      <c r="R154" s="276"/>
      <c r="S154" s="64"/>
      <c r="X154" s="15"/>
    </row>
    <row r="155" spans="1:25" s="3" customFormat="1" outlineLevel="1" x14ac:dyDescent="0.3">
      <c r="B155" s="33" t="str">
        <f t="shared" si="3"/>
        <v>4.</v>
      </c>
      <c r="C155" s="20">
        <f>COUNTA(C$88:C154)+1</f>
        <v>21</v>
      </c>
      <c r="D155" s="77" t="s">
        <v>783</v>
      </c>
      <c r="E155" s="6" t="str">
        <f t="shared" si="4"/>
        <v>[local currency]</v>
      </c>
      <c r="F155" s="6" t="s">
        <v>811</v>
      </c>
      <c r="G155" s="3" t="s">
        <v>612</v>
      </c>
      <c r="H155" s="187">
        <v>8</v>
      </c>
      <c r="I155" s="177" t="s">
        <v>793</v>
      </c>
      <c r="J155" s="177" t="s">
        <v>793</v>
      </c>
      <c r="K155" s="177" t="s">
        <v>793</v>
      </c>
      <c r="L155" s="177" t="s">
        <v>793</v>
      </c>
      <c r="M155" s="33"/>
      <c r="N155" s="6" t="s">
        <v>677</v>
      </c>
      <c r="O155" s="6" t="s">
        <v>621</v>
      </c>
      <c r="P155" s="279"/>
      <c r="Q155" s="279"/>
      <c r="R155" s="276"/>
    </row>
    <row r="156" spans="1:25" s="3" customFormat="1" outlineLevel="1" x14ac:dyDescent="0.3">
      <c r="B156" s="33" t="str">
        <f t="shared" si="3"/>
        <v>4.</v>
      </c>
      <c r="C156" s="20">
        <f>COUNTA(C$88:C155)+1</f>
        <v>22</v>
      </c>
      <c r="D156" s="77" t="s">
        <v>784</v>
      </c>
      <c r="E156" s="6" t="str">
        <f t="shared" si="4"/>
        <v>[local currency]</v>
      </c>
      <c r="F156" s="6" t="s">
        <v>811</v>
      </c>
      <c r="G156" s="3" t="s">
        <v>800</v>
      </c>
      <c r="H156" s="187">
        <v>35</v>
      </c>
      <c r="I156" s="177" t="s">
        <v>793</v>
      </c>
      <c r="J156" s="177" t="s">
        <v>793</v>
      </c>
      <c r="K156" s="177" t="s">
        <v>793</v>
      </c>
      <c r="L156" s="177" t="s">
        <v>793</v>
      </c>
      <c r="M156" s="33"/>
      <c r="N156" s="6" t="s">
        <v>677</v>
      </c>
      <c r="O156" s="6" t="s">
        <v>621</v>
      </c>
      <c r="P156" s="279"/>
      <c r="Q156" s="279"/>
      <c r="R156" s="276"/>
    </row>
    <row r="157" spans="1:25" s="3" customFormat="1" outlineLevel="1" x14ac:dyDescent="0.3">
      <c r="B157" s="33" t="str">
        <f t="shared" si="3"/>
        <v>4.</v>
      </c>
      <c r="C157" s="20">
        <f>COUNTA(C$88:C156)+1</f>
        <v>23</v>
      </c>
      <c r="D157" s="77" t="s">
        <v>785</v>
      </c>
      <c r="E157" s="6" t="str">
        <f t="shared" si="4"/>
        <v>[local currency]</v>
      </c>
      <c r="F157" s="6" t="s">
        <v>811</v>
      </c>
      <c r="G157" s="3" t="s">
        <v>611</v>
      </c>
      <c r="H157" s="187">
        <v>2</v>
      </c>
      <c r="I157" s="177" t="s">
        <v>793</v>
      </c>
      <c r="J157" s="177" t="s">
        <v>793</v>
      </c>
      <c r="K157" s="177" t="s">
        <v>793</v>
      </c>
      <c r="L157" s="177" t="s">
        <v>793</v>
      </c>
      <c r="M157" s="33"/>
      <c r="N157" s="6" t="s">
        <v>677</v>
      </c>
      <c r="O157" s="6" t="s">
        <v>621</v>
      </c>
      <c r="P157" s="279"/>
      <c r="Q157" s="279"/>
      <c r="R157" s="276"/>
    </row>
    <row r="158" spans="1:25" s="3" customFormat="1" ht="15" customHeight="1" outlineLevel="1" x14ac:dyDescent="0.3">
      <c r="A158"/>
      <c r="B158" s="33" t="str">
        <f t="shared" si="3"/>
        <v>4.</v>
      </c>
      <c r="C158" s="20">
        <f>COUNTA(C$88:C157)+1</f>
        <v>24</v>
      </c>
      <c r="D158" s="77" t="s">
        <v>790</v>
      </c>
      <c r="E158" s="6" t="str">
        <f t="shared" si="4"/>
        <v>[local currency]</v>
      </c>
      <c r="F158" s="6" t="s">
        <v>811</v>
      </c>
      <c r="G158" s="6" t="s">
        <v>613</v>
      </c>
      <c r="H158" s="187">
        <v>13</v>
      </c>
      <c r="I158" s="177" t="s">
        <v>793</v>
      </c>
      <c r="J158" s="177" t="s">
        <v>793</v>
      </c>
      <c r="K158" s="177" t="s">
        <v>793</v>
      </c>
      <c r="L158" s="177" t="s">
        <v>793</v>
      </c>
      <c r="M158" s="33"/>
      <c r="N158" s="6" t="s">
        <v>677</v>
      </c>
      <c r="O158" s="6" t="s">
        <v>621</v>
      </c>
      <c r="P158" s="279"/>
      <c r="Q158" s="279"/>
      <c r="R158" s="276"/>
      <c r="S158" s="24"/>
      <c r="Y158" s="30"/>
    </row>
    <row r="159" spans="1:25" s="3" customFormat="1" outlineLevel="1" x14ac:dyDescent="0.3">
      <c r="B159" s="33" t="str">
        <f t="shared" si="3"/>
        <v>4.</v>
      </c>
      <c r="C159" s="20">
        <f>COUNTA(C$88:C158)+1</f>
        <v>25</v>
      </c>
      <c r="D159" s="77" t="s">
        <v>789</v>
      </c>
      <c r="E159" s="6" t="str">
        <f t="shared" si="4"/>
        <v>[local currency]</v>
      </c>
      <c r="F159" s="6" t="s">
        <v>811</v>
      </c>
      <c r="G159" s="3" t="s">
        <v>614</v>
      </c>
      <c r="H159" s="187">
        <v>3</v>
      </c>
      <c r="I159" s="177" t="s">
        <v>793</v>
      </c>
      <c r="J159" s="177" t="s">
        <v>793</v>
      </c>
      <c r="K159" s="177" t="s">
        <v>793</v>
      </c>
      <c r="L159" s="177" t="s">
        <v>793</v>
      </c>
      <c r="M159" s="33"/>
      <c r="N159" s="6" t="s">
        <v>677</v>
      </c>
      <c r="O159" s="6" t="s">
        <v>621</v>
      </c>
      <c r="P159" s="279"/>
      <c r="Q159" s="279"/>
      <c r="R159" s="276"/>
    </row>
    <row r="160" spans="1:25" s="3" customFormat="1" outlineLevel="1" x14ac:dyDescent="0.3">
      <c r="A160"/>
      <c r="B160" s="33" t="str">
        <f t="shared" si="3"/>
        <v>4.</v>
      </c>
      <c r="C160" s="20">
        <f>COUNTA(C$88:C159)+1</f>
        <v>26</v>
      </c>
      <c r="D160" s="76" t="s">
        <v>788</v>
      </c>
      <c r="E160" s="6" t="str">
        <f t="shared" si="4"/>
        <v>[local currency]</v>
      </c>
      <c r="F160" s="6" t="s">
        <v>811</v>
      </c>
      <c r="G160" s="6" t="s">
        <v>617</v>
      </c>
      <c r="H160" s="187">
        <v>80</v>
      </c>
      <c r="I160" s="177" t="s">
        <v>793</v>
      </c>
      <c r="J160" s="177" t="s">
        <v>793</v>
      </c>
      <c r="K160" s="177" t="s">
        <v>793</v>
      </c>
      <c r="L160" s="177" t="s">
        <v>793</v>
      </c>
      <c r="M160" s="33"/>
      <c r="N160" s="6" t="s">
        <v>677</v>
      </c>
      <c r="O160" s="6" t="s">
        <v>621</v>
      </c>
      <c r="P160" s="279"/>
      <c r="Q160" s="279"/>
      <c r="R160" s="276"/>
      <c r="S160" s="64"/>
      <c r="X160" s="15"/>
    </row>
    <row r="161" spans="1:24" s="3" customFormat="1" outlineLevel="1" x14ac:dyDescent="0.3">
      <c r="A161"/>
      <c r="B161" s="33" t="str">
        <f t="shared" si="3"/>
        <v>4.</v>
      </c>
      <c r="C161" s="20">
        <f>COUNTA(C$88:C160)+1</f>
        <v>27</v>
      </c>
      <c r="D161" s="76" t="s">
        <v>787</v>
      </c>
      <c r="E161" s="6" t="str">
        <f t="shared" si="4"/>
        <v>[local currency]</v>
      </c>
      <c r="F161" s="6" t="s">
        <v>811</v>
      </c>
      <c r="G161" s="6" t="s">
        <v>801</v>
      </c>
      <c r="H161" s="187">
        <v>10</v>
      </c>
      <c r="I161" s="177" t="s">
        <v>793</v>
      </c>
      <c r="J161" s="177" t="s">
        <v>793</v>
      </c>
      <c r="K161" s="177" t="s">
        <v>793</v>
      </c>
      <c r="L161" s="177" t="s">
        <v>793</v>
      </c>
      <c r="M161" s="33"/>
      <c r="N161" s="6" t="s">
        <v>677</v>
      </c>
      <c r="O161" s="6" t="s">
        <v>621</v>
      </c>
      <c r="P161" s="279"/>
      <c r="Q161" s="279"/>
      <c r="R161" s="276"/>
      <c r="S161" s="64"/>
      <c r="X161" s="15"/>
    </row>
    <row r="162" spans="1:24" s="3" customFormat="1" outlineLevel="1" x14ac:dyDescent="0.3">
      <c r="B162" s="33" t="str">
        <f t="shared" si="3"/>
        <v>4.</v>
      </c>
      <c r="C162" s="20">
        <f>COUNTA(C$88:C161)+1</f>
        <v>28</v>
      </c>
      <c r="D162" s="77" t="s">
        <v>786</v>
      </c>
      <c r="E162" s="6" t="str">
        <f t="shared" si="4"/>
        <v>[local currency]</v>
      </c>
      <c r="F162" s="6" t="s">
        <v>811</v>
      </c>
      <c r="G162" s="3" t="s">
        <v>618</v>
      </c>
      <c r="H162" s="187">
        <v>15</v>
      </c>
      <c r="I162" s="177" t="s">
        <v>793</v>
      </c>
      <c r="J162" s="177" t="s">
        <v>793</v>
      </c>
      <c r="K162" s="177" t="s">
        <v>793</v>
      </c>
      <c r="L162" s="177" t="s">
        <v>793</v>
      </c>
      <c r="M162" s="33"/>
      <c r="N162" s="6" t="s">
        <v>677</v>
      </c>
      <c r="O162" s="6" t="s">
        <v>621</v>
      </c>
      <c r="P162" s="279"/>
      <c r="Q162" s="279"/>
      <c r="R162" s="276"/>
    </row>
    <row r="163" spans="1:24" s="3" customFormat="1" outlineLevel="1" x14ac:dyDescent="0.3">
      <c r="B163" s="33" t="str">
        <f t="shared" si="3"/>
        <v>4.</v>
      </c>
      <c r="C163" s="20">
        <f>COUNTA(C$88:C162)+1</f>
        <v>29</v>
      </c>
      <c r="D163" s="77" t="s">
        <v>736</v>
      </c>
      <c r="E163" s="6" t="str">
        <f t="shared" si="4"/>
        <v>[local currency]</v>
      </c>
      <c r="F163" s="6" t="s">
        <v>811</v>
      </c>
      <c r="H163" s="187">
        <v>14</v>
      </c>
      <c r="I163" s="177" t="s">
        <v>793</v>
      </c>
      <c r="J163" s="177" t="s">
        <v>793</v>
      </c>
      <c r="K163" s="177" t="s">
        <v>793</v>
      </c>
      <c r="L163" s="177" t="s">
        <v>793</v>
      </c>
      <c r="M163" s="33"/>
      <c r="N163" s="6" t="s">
        <v>677</v>
      </c>
      <c r="O163" s="6" t="s">
        <v>621</v>
      </c>
      <c r="P163" s="280"/>
      <c r="Q163" s="280"/>
      <c r="R163" s="277"/>
    </row>
    <row r="164" spans="1:24" s="3" customFormat="1" outlineLevel="1" x14ac:dyDescent="0.3">
      <c r="A164"/>
      <c r="B164" s="33"/>
      <c r="C164" s="33"/>
      <c r="D164" s="33"/>
      <c r="E164" s="33"/>
      <c r="F164" s="33"/>
      <c r="G164" s="20"/>
      <c r="H164" s="148"/>
      <c r="I164" s="148"/>
      <c r="J164" s="148"/>
      <c r="K164" s="148"/>
      <c r="L164" s="148"/>
      <c r="M164" s="33"/>
      <c r="N164" s="33"/>
      <c r="O164" s="6"/>
      <c r="P164"/>
      <c r="Q164"/>
      <c r="R164" s="64"/>
      <c r="S164" s="64"/>
      <c r="X164" s="15"/>
    </row>
    <row r="165" spans="1:24" outlineLevel="1" x14ac:dyDescent="0.3">
      <c r="B165" s="33" t="str">
        <f>$B$3</f>
        <v>4.</v>
      </c>
      <c r="C165" s="20">
        <f>COUNTA(C$88:C164)+1</f>
        <v>30</v>
      </c>
      <c r="D165" s="6" t="s">
        <v>701</v>
      </c>
      <c r="E165" s="6" t="s">
        <v>161</v>
      </c>
      <c r="F165" s="6" t="s">
        <v>810</v>
      </c>
      <c r="H165" s="178" t="s">
        <v>161</v>
      </c>
      <c r="I165" s="178" t="s">
        <v>161</v>
      </c>
      <c r="J165" s="178" t="s">
        <v>161</v>
      </c>
      <c r="K165" s="178" t="s">
        <v>161</v>
      </c>
      <c r="L165" s="178" t="s">
        <v>161</v>
      </c>
      <c r="M165" s="33"/>
      <c r="N165" s="6" t="s">
        <v>677</v>
      </c>
      <c r="O165" s="6" t="s">
        <v>621</v>
      </c>
      <c r="P165" t="s">
        <v>916</v>
      </c>
    </row>
    <row r="166" spans="1:24" s="3" customFormat="1" outlineLevel="1" x14ac:dyDescent="0.3">
      <c r="A166"/>
      <c r="B166" s="33"/>
      <c r="C166" s="33"/>
      <c r="D166" s="33"/>
      <c r="E166" s="33"/>
      <c r="F166" s="6"/>
      <c r="G166" s="20"/>
      <c r="H166" s="157"/>
      <c r="I166" s="157"/>
      <c r="J166" s="157"/>
      <c r="K166" s="157"/>
      <c r="L166" s="157"/>
      <c r="M166" s="33"/>
      <c r="N166" s="33"/>
      <c r="O166" s="6"/>
      <c r="P166" s="33"/>
      <c r="Q166" s="33"/>
      <c r="R166" s="64"/>
      <c r="S166" s="64"/>
      <c r="X166" s="15"/>
    </row>
    <row r="167" spans="1:24" s="3" customFormat="1" outlineLevel="1" x14ac:dyDescent="0.3">
      <c r="B167" s="33" t="str">
        <f>$B$3</f>
        <v>4.</v>
      </c>
      <c r="C167" s="20">
        <f>COUNTA(C$88:C166)+1</f>
        <v>31</v>
      </c>
      <c r="D167" s="2" t="s">
        <v>697</v>
      </c>
      <c r="E167" s="2" t="s">
        <v>161</v>
      </c>
      <c r="F167" s="6" t="s">
        <v>810</v>
      </c>
      <c r="G167" s="2"/>
      <c r="H167" s="178" t="s">
        <v>161</v>
      </c>
      <c r="I167" s="178" t="s">
        <v>161</v>
      </c>
      <c r="J167" s="178" t="s">
        <v>161</v>
      </c>
      <c r="K167" s="178" t="s">
        <v>161</v>
      </c>
      <c r="L167" s="178" t="s">
        <v>161</v>
      </c>
      <c r="M167" s="33"/>
      <c r="N167" t="s">
        <v>677</v>
      </c>
      <c r="O167" s="6" t="s">
        <v>621</v>
      </c>
      <c r="P167" t="s">
        <v>910</v>
      </c>
      <c r="Q167"/>
      <c r="R167"/>
      <c r="S167"/>
      <c r="T167"/>
    </row>
    <row r="168" spans="1:24" s="3" customFormat="1" outlineLevel="1" x14ac:dyDescent="0.3">
      <c r="B168" s="33"/>
      <c r="C168" s="33"/>
      <c r="D168" s="2"/>
      <c r="E168" s="2"/>
      <c r="F168" s="2"/>
      <c r="G168" s="2"/>
      <c r="H168" s="2"/>
      <c r="I168" s="2"/>
      <c r="J168" s="2"/>
      <c r="K168" s="2"/>
      <c r="L168" s="2"/>
      <c r="M168" s="33"/>
      <c r="N168" s="2"/>
      <c r="O168" s="6"/>
      <c r="P168"/>
      <c r="Q168"/>
      <c r="R168"/>
      <c r="S168"/>
      <c r="T168"/>
    </row>
    <row r="169" spans="1:24" s="3" customFormat="1" outlineLevel="1" x14ac:dyDescent="0.3">
      <c r="B169" s="33"/>
      <c r="C169" s="33"/>
      <c r="D169" s="2"/>
      <c r="E169" s="2"/>
      <c r="F169" s="2"/>
      <c r="G169" s="2"/>
      <c r="H169" s="2"/>
      <c r="I169" s="2"/>
      <c r="J169" s="2"/>
      <c r="K169" s="2"/>
      <c r="L169" s="2"/>
      <c r="M169" s="2"/>
      <c r="N169" s="2"/>
      <c r="O169" s="6"/>
      <c r="P169"/>
      <c r="Q169"/>
      <c r="R169"/>
      <c r="S169"/>
      <c r="T169"/>
    </row>
    <row r="170" spans="1:24" ht="15" thickBot="1" x14ac:dyDescent="0.35">
      <c r="B170" s="105" t="s">
        <v>778</v>
      </c>
      <c r="C170" s="81"/>
      <c r="D170" s="81"/>
      <c r="E170" s="81"/>
      <c r="F170" s="81"/>
      <c r="G170" s="81"/>
      <c r="H170" s="81"/>
      <c r="I170" s="81"/>
      <c r="J170" s="81"/>
      <c r="K170" s="81"/>
      <c r="L170" s="81"/>
      <c r="M170" s="81"/>
      <c r="N170" s="81"/>
      <c r="O170" s="81"/>
      <c r="P170" s="81"/>
      <c r="Q170" s="81"/>
      <c r="R170" s="81"/>
    </row>
    <row r="171" spans="1:24" s="3" customFormat="1" ht="15" thickTop="1" x14ac:dyDescent="0.3">
      <c r="A171"/>
      <c r="B171" s="33"/>
      <c r="C171" s="33"/>
      <c r="D171" s="99"/>
      <c r="E171" s="6"/>
      <c r="F171" s="6"/>
      <c r="G171" s="6"/>
      <c r="H171" s="6"/>
      <c r="I171" s="6"/>
      <c r="J171" s="6"/>
      <c r="K171" s="6"/>
      <c r="L171" s="6"/>
      <c r="M171" s="6"/>
      <c r="N171" s="6"/>
      <c r="O171" s="6"/>
      <c r="P171" s="6"/>
      <c r="Q171" s="6"/>
      <c r="R171" s="64"/>
      <c r="S171" s="64"/>
      <c r="X171" s="15"/>
    </row>
    <row r="172" spans="1:24" s="3" customFormat="1" x14ac:dyDescent="0.3">
      <c r="A172"/>
      <c r="B172" s="33"/>
      <c r="C172" s="33"/>
      <c r="D172" s="99"/>
      <c r="E172" s="6"/>
      <c r="F172" s="6"/>
      <c r="G172" s="6"/>
      <c r="H172" s="6"/>
      <c r="I172" s="6"/>
      <c r="J172" s="6"/>
      <c r="K172" s="6"/>
      <c r="L172" s="6"/>
      <c r="M172" s="6"/>
      <c r="N172" s="6"/>
      <c r="O172" s="6"/>
      <c r="P172" s="6"/>
      <c r="Q172" s="6"/>
      <c r="R172" s="64"/>
      <c r="S172" s="64"/>
      <c r="X172" s="15"/>
    </row>
    <row r="173" spans="1:24" s="3" customFormat="1" x14ac:dyDescent="0.3">
      <c r="A173"/>
      <c r="B173" s="68" t="s">
        <v>599</v>
      </c>
      <c r="C173" s="108"/>
      <c r="D173" s="97"/>
      <c r="E173" s="69"/>
      <c r="F173" s="69"/>
      <c r="G173" s="69"/>
      <c r="H173" s="69"/>
      <c r="I173" s="69"/>
      <c r="J173" s="69"/>
      <c r="K173" s="69"/>
      <c r="L173" s="69"/>
      <c r="M173" s="69"/>
      <c r="N173" s="69"/>
      <c r="O173" s="69"/>
      <c r="P173" s="69"/>
      <c r="Q173" s="69"/>
      <c r="R173" s="69"/>
      <c r="S173" s="64"/>
      <c r="X173" s="15"/>
    </row>
    <row r="174" spans="1:24" s="3" customFormat="1" x14ac:dyDescent="0.3">
      <c r="A174"/>
      <c r="B174" s="99"/>
      <c r="C174" s="33"/>
      <c r="E174" s="6"/>
      <c r="F174" s="6"/>
      <c r="G174" s="6"/>
      <c r="H174" s="6"/>
      <c r="I174" s="6"/>
      <c r="J174" s="6"/>
      <c r="K174" s="6"/>
      <c r="L174" s="6"/>
      <c r="M174" s="64"/>
      <c r="N174" s="6"/>
      <c r="O174" s="6"/>
      <c r="P174" s="6"/>
      <c r="Q174" s="6"/>
      <c r="R174" s="6"/>
      <c r="S174" s="64"/>
      <c r="X174" s="15"/>
    </row>
    <row r="175" spans="1:24" x14ac:dyDescent="0.3">
      <c r="A175" s="64"/>
      <c r="B175" s="104" t="s">
        <v>796</v>
      </c>
      <c r="C175" s="64"/>
      <c r="D175" s="64"/>
      <c r="E175" s="64"/>
      <c r="F175" s="64"/>
      <c r="G175" s="64"/>
      <c r="H175" s="64"/>
      <c r="I175" s="64"/>
      <c r="J175" s="64"/>
      <c r="K175" s="64"/>
      <c r="L175" s="64"/>
      <c r="M175" s="64"/>
      <c r="N175" s="64"/>
      <c r="O175" s="64"/>
      <c r="P175" s="64"/>
      <c r="Q175" s="64"/>
      <c r="R175" s="64"/>
      <c r="S175" s="64"/>
    </row>
    <row r="176" spans="1:24" s="3" customFormat="1" x14ac:dyDescent="0.3">
      <c r="A176"/>
      <c r="B176" s="33"/>
      <c r="C176" s="33"/>
      <c r="E176" s="80"/>
      <c r="F176" s="80"/>
      <c r="G176" s="80"/>
      <c r="H176" s="80"/>
      <c r="I176" s="80"/>
      <c r="J176" s="80"/>
      <c r="K176" s="80"/>
      <c r="L176" s="80"/>
      <c r="M176" s="80"/>
      <c r="N176" s="6"/>
      <c r="O176" s="6"/>
      <c r="P176" s="80"/>
      <c r="Q176" s="80"/>
      <c r="R176" s="64"/>
      <c r="S176" s="64"/>
      <c r="X176" s="15"/>
    </row>
    <row r="178" spans="1:25" outlineLevel="1" x14ac:dyDescent="0.3">
      <c r="B178" s="72" t="s">
        <v>10</v>
      </c>
      <c r="C178" s="72"/>
      <c r="D178" s="72" t="s">
        <v>777</v>
      </c>
      <c r="E178" s="72" t="s">
        <v>1013</v>
      </c>
      <c r="F178" s="72" t="s">
        <v>549</v>
      </c>
      <c r="G178" s="72" t="s">
        <v>13</v>
      </c>
      <c r="H178" s="156" t="s">
        <v>14</v>
      </c>
      <c r="I178" s="156" t="s">
        <v>664</v>
      </c>
      <c r="J178" s="156">
        <f>ST_milestone</f>
        <v>2025</v>
      </c>
      <c r="K178" s="156">
        <f>MT_milestone</f>
        <v>2035</v>
      </c>
      <c r="L178" s="72">
        <f>LT_milestone</f>
        <v>2050</v>
      </c>
      <c r="M178" s="64"/>
      <c r="N178" s="72" t="s">
        <v>595</v>
      </c>
      <c r="O178" s="72" t="s">
        <v>596</v>
      </c>
      <c r="P178" s="72" t="s">
        <v>15</v>
      </c>
      <c r="Q178" s="72" t="s">
        <v>160</v>
      </c>
      <c r="R178" s="72" t="s">
        <v>685</v>
      </c>
      <c r="S178" s="64"/>
    </row>
    <row r="179" spans="1:25" outlineLevel="1" x14ac:dyDescent="0.3"/>
    <row r="180" spans="1:25" s="3" customFormat="1" ht="15" customHeight="1" outlineLevel="1" x14ac:dyDescent="0.3">
      <c r="A180"/>
      <c r="B180" s="33" t="str">
        <f>$B$3</f>
        <v>4.</v>
      </c>
      <c r="C180" s="20">
        <f>COUNTA(C$88:C179)+1</f>
        <v>32</v>
      </c>
      <c r="D180" s="5" t="s">
        <v>572</v>
      </c>
      <c r="E180" s="6" t="s">
        <v>45</v>
      </c>
      <c r="F180" s="6"/>
      <c r="G180" s="6"/>
      <c r="H180" s="332" t="s">
        <v>1</v>
      </c>
      <c r="I180" s="333"/>
      <c r="J180" s="333"/>
      <c r="K180" s="333"/>
      <c r="L180" s="334"/>
      <c r="M180" s="33"/>
      <c r="N180" s="6" t="s">
        <v>677</v>
      </c>
      <c r="O180" s="6" t="s">
        <v>577</v>
      </c>
      <c r="P180" s="278" t="s">
        <v>1021</v>
      </c>
      <c r="Q180" s="278"/>
      <c r="R180" s="275"/>
      <c r="S180" s="24"/>
      <c r="Y180" s="30"/>
    </row>
    <row r="181" spans="1:25" s="3" customFormat="1" ht="15" customHeight="1" outlineLevel="1" x14ac:dyDescent="0.3">
      <c r="A181"/>
      <c r="B181" s="33"/>
      <c r="C181" s="20"/>
      <c r="D181" s="6"/>
      <c r="E181" s="6"/>
      <c r="F181" s="6"/>
      <c r="G181" s="6"/>
      <c r="H181" s="335"/>
      <c r="I181" s="336"/>
      <c r="J181" s="336"/>
      <c r="K181" s="336"/>
      <c r="L181" s="337"/>
      <c r="M181" s="33"/>
      <c r="N181" s="6"/>
      <c r="O181" s="6"/>
      <c r="P181" s="279"/>
      <c r="Q181" s="276"/>
      <c r="R181" s="276"/>
      <c r="S181" s="24"/>
      <c r="Y181" s="30"/>
    </row>
    <row r="182" spans="1:25" s="3" customFormat="1" ht="15" customHeight="1" outlineLevel="1" x14ac:dyDescent="0.3">
      <c r="A182"/>
      <c r="B182" s="33"/>
      <c r="C182" s="20"/>
      <c r="D182" s="6"/>
      <c r="E182" s="6"/>
      <c r="F182" s="6"/>
      <c r="G182" s="6"/>
      <c r="H182" s="335"/>
      <c r="I182" s="336"/>
      <c r="J182" s="336"/>
      <c r="K182" s="336"/>
      <c r="L182" s="337"/>
      <c r="M182" s="33"/>
      <c r="N182" s="6"/>
      <c r="O182" s="6"/>
      <c r="P182" s="279"/>
      <c r="Q182" s="276"/>
      <c r="R182" s="276"/>
      <c r="S182" s="24"/>
      <c r="Y182" s="30"/>
    </row>
    <row r="183" spans="1:25" s="3" customFormat="1" ht="15" customHeight="1" outlineLevel="1" x14ac:dyDescent="0.3">
      <c r="A183"/>
      <c r="B183" s="33"/>
      <c r="C183" s="20"/>
      <c r="D183" s="6"/>
      <c r="E183" s="6"/>
      <c r="F183" s="6"/>
      <c r="G183" s="6"/>
      <c r="H183" s="335"/>
      <c r="I183" s="336"/>
      <c r="J183" s="336"/>
      <c r="K183" s="336"/>
      <c r="L183" s="337"/>
      <c r="M183" s="33"/>
      <c r="N183" s="6"/>
      <c r="O183" s="6"/>
      <c r="P183" s="279"/>
      <c r="Q183" s="276"/>
      <c r="R183" s="276"/>
      <c r="S183" s="24"/>
      <c r="Y183" s="30"/>
    </row>
    <row r="184" spans="1:25" s="3" customFormat="1" ht="15" customHeight="1" outlineLevel="1" x14ac:dyDescent="0.3">
      <c r="A184"/>
      <c r="B184" s="33"/>
      <c r="C184" s="20"/>
      <c r="D184" s="6"/>
      <c r="E184" s="6"/>
      <c r="F184" s="6"/>
      <c r="G184" s="6"/>
      <c r="H184" s="338"/>
      <c r="I184" s="339"/>
      <c r="J184" s="339"/>
      <c r="K184" s="339"/>
      <c r="L184" s="340"/>
      <c r="M184" s="33"/>
      <c r="N184" s="6"/>
      <c r="O184" s="6"/>
      <c r="P184" s="280"/>
      <c r="Q184" s="277"/>
      <c r="R184" s="277"/>
      <c r="S184" s="24"/>
      <c r="Y184" s="30"/>
    </row>
    <row r="185" spans="1:25" s="3" customFormat="1" ht="15" customHeight="1" outlineLevel="1" x14ac:dyDescent="0.3">
      <c r="A185"/>
      <c r="B185" s="33"/>
      <c r="C185" s="33"/>
      <c r="D185" s="6"/>
      <c r="E185" s="6"/>
      <c r="F185" s="6"/>
      <c r="G185" s="6"/>
      <c r="H185" s="6"/>
      <c r="I185" s="6"/>
      <c r="J185" s="6"/>
      <c r="K185" s="6"/>
      <c r="L185" s="6"/>
      <c r="M185" s="33"/>
      <c r="N185" s="6"/>
      <c r="O185" s="6"/>
      <c r="P185" s="6"/>
      <c r="Q185" s="6"/>
      <c r="R185" s="6"/>
      <c r="S185" s="24"/>
      <c r="Y185" s="30"/>
    </row>
    <row r="186" spans="1:25" s="3" customFormat="1" ht="15" customHeight="1" outlineLevel="1" x14ac:dyDescent="0.3">
      <c r="A186"/>
      <c r="B186" s="33"/>
      <c r="C186" s="33"/>
      <c r="D186" s="99" t="str">
        <f>"Breakdown "&amp;Mitigation_breakdown</f>
        <v>Breakdown by sector</v>
      </c>
      <c r="E186" s="6"/>
      <c r="F186" s="6"/>
      <c r="G186" s="6"/>
      <c r="H186" s="6"/>
      <c r="I186" s="6"/>
      <c r="J186" s="6"/>
      <c r="K186" s="6"/>
      <c r="L186" s="6"/>
      <c r="M186" s="33"/>
      <c r="N186" s="6"/>
      <c r="O186" s="6"/>
      <c r="P186" s="6"/>
      <c r="Q186" s="6"/>
      <c r="S186" s="24"/>
      <c r="Y186" s="30"/>
    </row>
    <row r="187" spans="1:25" s="3" customFormat="1" ht="15" customHeight="1" outlineLevel="1" x14ac:dyDescent="0.3">
      <c r="A187"/>
      <c r="B187" s="33" t="str">
        <f>$B$3</f>
        <v>4.</v>
      </c>
      <c r="C187" s="20">
        <f>COUNTA(C$88:C186)+1</f>
        <v>33</v>
      </c>
      <c r="D187" s="174" t="str">
        <f>'2_LTS_Overview'!$E$90</f>
        <v xml:space="preserve">   energy production</v>
      </c>
      <c r="E187" s="6" t="s">
        <v>45</v>
      </c>
      <c r="F187" s="6"/>
      <c r="G187" s="6"/>
      <c r="H187" s="332" t="s">
        <v>1</v>
      </c>
      <c r="I187" s="333"/>
      <c r="J187" s="333"/>
      <c r="K187" s="333"/>
      <c r="L187" s="334"/>
      <c r="M187" s="33"/>
      <c r="N187" s="6" t="s">
        <v>677</v>
      </c>
      <c r="O187" s="6" t="s">
        <v>577</v>
      </c>
      <c r="P187" s="278" t="s">
        <v>620</v>
      </c>
      <c r="Q187" s="275"/>
      <c r="R187" s="275"/>
      <c r="S187" s="24"/>
      <c r="Y187" s="30"/>
    </row>
    <row r="188" spans="1:25" s="3" customFormat="1" ht="15" customHeight="1" outlineLevel="1" x14ac:dyDescent="0.3">
      <c r="A188"/>
      <c r="B188" s="33"/>
      <c r="C188" s="20"/>
      <c r="D188" s="175"/>
      <c r="E188" s="6"/>
      <c r="F188" s="6"/>
      <c r="G188" s="6"/>
      <c r="H188" s="335"/>
      <c r="I188" s="336"/>
      <c r="J188" s="336"/>
      <c r="K188" s="336"/>
      <c r="L188" s="337"/>
      <c r="M188" s="33"/>
      <c r="N188" s="6"/>
      <c r="O188" s="6"/>
      <c r="P188" s="279"/>
      <c r="Q188" s="276"/>
      <c r="R188" s="276"/>
      <c r="S188" s="24"/>
      <c r="Y188" s="30"/>
    </row>
    <row r="189" spans="1:25" s="3" customFormat="1" ht="15" customHeight="1" outlineLevel="1" x14ac:dyDescent="0.3">
      <c r="A189"/>
      <c r="B189" s="33"/>
      <c r="C189" s="20"/>
      <c r="D189" s="175"/>
      <c r="E189" s="6"/>
      <c r="F189" s="6"/>
      <c r="G189" s="6"/>
      <c r="H189" s="335"/>
      <c r="I189" s="336"/>
      <c r="J189" s="336"/>
      <c r="K189" s="336"/>
      <c r="L189" s="337"/>
      <c r="M189" s="33"/>
      <c r="N189" s="6"/>
      <c r="O189" s="6"/>
      <c r="P189" s="279"/>
      <c r="Q189" s="276"/>
      <c r="R189" s="276"/>
      <c r="S189" s="24"/>
      <c r="Y189" s="30"/>
    </row>
    <row r="190" spans="1:25" s="3" customFormat="1" ht="15" customHeight="1" outlineLevel="1" x14ac:dyDescent="0.3">
      <c r="A190"/>
      <c r="B190" s="33"/>
      <c r="C190" s="20"/>
      <c r="D190" s="175"/>
      <c r="E190" s="6"/>
      <c r="F190" s="6"/>
      <c r="G190" s="6"/>
      <c r="H190" s="335"/>
      <c r="I190" s="336"/>
      <c r="J190" s="336"/>
      <c r="K190" s="336"/>
      <c r="L190" s="337"/>
      <c r="M190" s="33"/>
      <c r="N190" s="6"/>
      <c r="O190" s="6"/>
      <c r="P190" s="279"/>
      <c r="Q190" s="276"/>
      <c r="R190" s="276"/>
      <c r="S190" s="24"/>
      <c r="Y190" s="30"/>
    </row>
    <row r="191" spans="1:25" s="3" customFormat="1" ht="15" customHeight="1" outlineLevel="1" x14ac:dyDescent="0.3">
      <c r="A191"/>
      <c r="B191" s="33"/>
      <c r="C191" s="20"/>
      <c r="D191" s="175"/>
      <c r="E191" s="6"/>
      <c r="F191" s="6"/>
      <c r="G191" s="6"/>
      <c r="H191" s="338"/>
      <c r="I191" s="339"/>
      <c r="J191" s="339"/>
      <c r="K191" s="339"/>
      <c r="L191" s="340"/>
      <c r="M191" s="33"/>
      <c r="N191" s="6"/>
      <c r="O191" s="6"/>
      <c r="P191" s="280"/>
      <c r="Q191" s="277"/>
      <c r="R191" s="277"/>
      <c r="S191" s="24"/>
      <c r="Y191" s="30"/>
    </row>
    <row r="192" spans="1:25" s="3" customFormat="1" ht="15" customHeight="1" outlineLevel="1" x14ac:dyDescent="0.3">
      <c r="A192"/>
      <c r="B192" s="33" t="str">
        <f>$B$3</f>
        <v>4.</v>
      </c>
      <c r="C192" s="20">
        <f>COUNTA(C$88:C187)+1</f>
        <v>34</v>
      </c>
      <c r="D192" s="175" t="str">
        <f>'2_LTS_Overview'!$E$91</f>
        <v xml:space="preserve">   buildings</v>
      </c>
      <c r="E192" s="6" t="s">
        <v>45</v>
      </c>
      <c r="F192" s="6"/>
      <c r="G192" s="6"/>
      <c r="H192" s="332" t="s">
        <v>1</v>
      </c>
      <c r="I192" s="333"/>
      <c r="J192" s="333"/>
      <c r="K192" s="333"/>
      <c r="L192" s="334"/>
      <c r="M192" s="33"/>
      <c r="N192" s="6" t="s">
        <v>677</v>
      </c>
      <c r="O192" s="6" t="s">
        <v>577</v>
      </c>
      <c r="P192" s="278" t="s">
        <v>620</v>
      </c>
      <c r="Q192" s="275"/>
      <c r="R192" s="275"/>
      <c r="S192" s="24"/>
      <c r="Y192" s="30"/>
    </row>
    <row r="193" spans="1:25" s="3" customFormat="1" ht="15" customHeight="1" outlineLevel="1" x14ac:dyDescent="0.3">
      <c r="A193"/>
      <c r="B193" s="33"/>
      <c r="C193" s="20"/>
      <c r="D193" s="175"/>
      <c r="E193" s="6"/>
      <c r="F193" s="6"/>
      <c r="G193" s="6"/>
      <c r="H193" s="335"/>
      <c r="I193" s="336"/>
      <c r="J193" s="336"/>
      <c r="K193" s="336"/>
      <c r="L193" s="337"/>
      <c r="M193" s="33"/>
      <c r="N193" s="6"/>
      <c r="O193" s="6"/>
      <c r="P193" s="279"/>
      <c r="Q193" s="276"/>
      <c r="R193" s="276"/>
      <c r="S193" s="24"/>
      <c r="Y193" s="30"/>
    </row>
    <row r="194" spans="1:25" s="3" customFormat="1" ht="15" customHeight="1" outlineLevel="1" x14ac:dyDescent="0.3">
      <c r="A194"/>
      <c r="B194" s="33"/>
      <c r="C194" s="20"/>
      <c r="D194" s="175"/>
      <c r="E194" s="6"/>
      <c r="F194" s="6"/>
      <c r="G194" s="6"/>
      <c r="H194" s="335"/>
      <c r="I194" s="336"/>
      <c r="J194" s="336"/>
      <c r="K194" s="336"/>
      <c r="L194" s="337"/>
      <c r="M194" s="33"/>
      <c r="N194" s="6"/>
      <c r="O194" s="6"/>
      <c r="P194" s="279"/>
      <c r="Q194" s="276"/>
      <c r="R194" s="276"/>
      <c r="S194" s="24"/>
      <c r="Y194" s="30"/>
    </row>
    <row r="195" spans="1:25" s="3" customFormat="1" ht="15" customHeight="1" outlineLevel="1" x14ac:dyDescent="0.3">
      <c r="A195"/>
      <c r="B195" s="33"/>
      <c r="C195" s="20"/>
      <c r="D195" s="175"/>
      <c r="E195" s="6"/>
      <c r="F195" s="6"/>
      <c r="G195" s="6"/>
      <c r="H195" s="335"/>
      <c r="I195" s="336"/>
      <c r="J195" s="336"/>
      <c r="K195" s="336"/>
      <c r="L195" s="337"/>
      <c r="M195" s="33"/>
      <c r="N195" s="6"/>
      <c r="O195" s="6"/>
      <c r="P195" s="279"/>
      <c r="Q195" s="276"/>
      <c r="R195" s="276"/>
      <c r="S195" s="24"/>
      <c r="Y195" s="30"/>
    </row>
    <row r="196" spans="1:25" s="3" customFormat="1" ht="15" customHeight="1" outlineLevel="1" x14ac:dyDescent="0.3">
      <c r="A196"/>
      <c r="B196" s="33"/>
      <c r="C196" s="20"/>
      <c r="D196" s="175"/>
      <c r="E196" s="6"/>
      <c r="F196" s="6"/>
      <c r="G196" s="6"/>
      <c r="H196" s="338"/>
      <c r="I196" s="339"/>
      <c r="J196" s="339"/>
      <c r="K196" s="339"/>
      <c r="L196" s="340"/>
      <c r="M196" s="33"/>
      <c r="N196" s="6"/>
      <c r="O196" s="6"/>
      <c r="P196" s="280"/>
      <c r="Q196" s="277"/>
      <c r="R196" s="277"/>
      <c r="S196" s="24"/>
      <c r="Y196" s="30"/>
    </row>
    <row r="197" spans="1:25" s="3" customFormat="1" ht="15" customHeight="1" outlineLevel="1" x14ac:dyDescent="0.3">
      <c r="A197"/>
      <c r="B197" s="33" t="str">
        <f>$B$3</f>
        <v>4.</v>
      </c>
      <c r="C197" s="20">
        <f>COUNTA(C$88:C192)+1</f>
        <v>35</v>
      </c>
      <c r="D197" s="175" t="str">
        <f>'2_LTS_Overview'!$E$92</f>
        <v xml:space="preserve">   transport</v>
      </c>
      <c r="E197" s="6" t="s">
        <v>45</v>
      </c>
      <c r="F197" s="6"/>
      <c r="G197" s="6"/>
      <c r="H197" s="332" t="s">
        <v>1</v>
      </c>
      <c r="I197" s="333"/>
      <c r="J197" s="333"/>
      <c r="K197" s="333"/>
      <c r="L197" s="334"/>
      <c r="M197" s="33"/>
      <c r="N197" s="6" t="s">
        <v>677</v>
      </c>
      <c r="O197" s="6" t="s">
        <v>577</v>
      </c>
      <c r="P197" s="278" t="s">
        <v>620</v>
      </c>
      <c r="Q197" s="275"/>
      <c r="R197" s="275"/>
      <c r="S197" s="24"/>
      <c r="Y197" s="30"/>
    </row>
    <row r="198" spans="1:25" s="3" customFormat="1" ht="15" customHeight="1" outlineLevel="1" x14ac:dyDescent="0.3">
      <c r="A198"/>
      <c r="B198" s="33"/>
      <c r="C198" s="20"/>
      <c r="D198" s="175"/>
      <c r="E198" s="6"/>
      <c r="F198" s="6"/>
      <c r="G198" s="6"/>
      <c r="H198" s="335"/>
      <c r="I198" s="336"/>
      <c r="J198" s="336"/>
      <c r="K198" s="336"/>
      <c r="L198" s="337"/>
      <c r="M198" s="33"/>
      <c r="N198" s="6"/>
      <c r="O198" s="6"/>
      <c r="P198" s="279"/>
      <c r="Q198" s="276"/>
      <c r="R198" s="276"/>
      <c r="S198" s="24"/>
      <c r="Y198" s="30"/>
    </row>
    <row r="199" spans="1:25" s="3" customFormat="1" ht="15" customHeight="1" outlineLevel="1" x14ac:dyDescent="0.3">
      <c r="A199"/>
      <c r="B199" s="33"/>
      <c r="C199" s="20"/>
      <c r="D199" s="175"/>
      <c r="E199" s="6"/>
      <c r="F199" s="6"/>
      <c r="G199" s="6"/>
      <c r="H199" s="335"/>
      <c r="I199" s="336"/>
      <c r="J199" s="336"/>
      <c r="K199" s="336"/>
      <c r="L199" s="337"/>
      <c r="M199" s="33"/>
      <c r="N199" s="6"/>
      <c r="O199" s="6"/>
      <c r="P199" s="279"/>
      <c r="Q199" s="276"/>
      <c r="R199" s="276"/>
      <c r="S199" s="24"/>
      <c r="Y199" s="30"/>
    </row>
    <row r="200" spans="1:25" s="3" customFormat="1" ht="15" customHeight="1" outlineLevel="1" x14ac:dyDescent="0.3">
      <c r="A200"/>
      <c r="B200" s="33"/>
      <c r="C200" s="20"/>
      <c r="D200" s="175"/>
      <c r="E200" s="6"/>
      <c r="F200" s="6"/>
      <c r="G200" s="6"/>
      <c r="H200" s="335"/>
      <c r="I200" s="336"/>
      <c r="J200" s="336"/>
      <c r="K200" s="336"/>
      <c r="L200" s="337"/>
      <c r="M200" s="33"/>
      <c r="N200" s="6"/>
      <c r="O200" s="6"/>
      <c r="P200" s="279"/>
      <c r="Q200" s="276"/>
      <c r="R200" s="276"/>
      <c r="S200" s="24"/>
      <c r="Y200" s="30"/>
    </row>
    <row r="201" spans="1:25" s="3" customFormat="1" ht="15" customHeight="1" outlineLevel="1" x14ac:dyDescent="0.3">
      <c r="A201"/>
      <c r="B201" s="33"/>
      <c r="C201" s="20"/>
      <c r="D201" s="175"/>
      <c r="E201" s="6"/>
      <c r="F201" s="6"/>
      <c r="G201" s="6"/>
      <c r="H201" s="338"/>
      <c r="I201" s="339"/>
      <c r="J201" s="339"/>
      <c r="K201" s="339"/>
      <c r="L201" s="340"/>
      <c r="M201" s="33"/>
      <c r="N201" s="6"/>
      <c r="O201" s="6"/>
      <c r="P201" s="280"/>
      <c r="Q201" s="277"/>
      <c r="R201" s="277"/>
      <c r="S201" s="24"/>
      <c r="Y201" s="30"/>
    </row>
    <row r="202" spans="1:25" s="3" customFormat="1" ht="15" customHeight="1" outlineLevel="1" x14ac:dyDescent="0.3">
      <c r="A202"/>
      <c r="B202" s="33" t="str">
        <f>$B$3</f>
        <v>4.</v>
      </c>
      <c r="C202" s="20">
        <f>COUNTA(C$88:C197)+1</f>
        <v>36</v>
      </c>
      <c r="D202" s="175" t="str">
        <f>'2_LTS_Overview'!$E$93</f>
        <v xml:space="preserve">   industry</v>
      </c>
      <c r="E202" s="6" t="s">
        <v>45</v>
      </c>
      <c r="F202" s="6"/>
      <c r="G202" s="6"/>
      <c r="H202" s="332" t="s">
        <v>1</v>
      </c>
      <c r="I202" s="333"/>
      <c r="J202" s="333"/>
      <c r="K202" s="333"/>
      <c r="L202" s="334"/>
      <c r="M202" s="33"/>
      <c r="N202" s="6" t="s">
        <v>677</v>
      </c>
      <c r="O202" s="6" t="s">
        <v>577</v>
      </c>
      <c r="P202" s="278" t="s">
        <v>620</v>
      </c>
      <c r="Q202" s="275"/>
      <c r="R202" s="275"/>
      <c r="S202" s="24"/>
      <c r="Y202" s="30"/>
    </row>
    <row r="203" spans="1:25" s="3" customFormat="1" ht="15" customHeight="1" outlineLevel="1" x14ac:dyDescent="0.3">
      <c r="A203"/>
      <c r="B203" s="33"/>
      <c r="C203" s="20"/>
      <c r="D203" s="175"/>
      <c r="E203" s="6"/>
      <c r="F203" s="6"/>
      <c r="G203" s="6"/>
      <c r="H203" s="335"/>
      <c r="I203" s="336"/>
      <c r="J203" s="336"/>
      <c r="K203" s="336"/>
      <c r="L203" s="337"/>
      <c r="M203" s="33"/>
      <c r="N203" s="6"/>
      <c r="O203" s="6"/>
      <c r="P203" s="279"/>
      <c r="Q203" s="276"/>
      <c r="R203" s="276"/>
      <c r="S203" s="24"/>
      <c r="Y203" s="30"/>
    </row>
    <row r="204" spans="1:25" s="3" customFormat="1" ht="15" customHeight="1" outlineLevel="1" x14ac:dyDescent="0.3">
      <c r="A204"/>
      <c r="B204" s="33"/>
      <c r="C204" s="20"/>
      <c r="D204" s="175"/>
      <c r="E204" s="6"/>
      <c r="F204" s="6"/>
      <c r="G204" s="6"/>
      <c r="H204" s="335"/>
      <c r="I204" s="336"/>
      <c r="J204" s="336"/>
      <c r="K204" s="336"/>
      <c r="L204" s="337"/>
      <c r="M204" s="33"/>
      <c r="N204" s="6"/>
      <c r="O204" s="6"/>
      <c r="P204" s="279"/>
      <c r="Q204" s="276"/>
      <c r="R204" s="276"/>
      <c r="S204" s="24"/>
      <c r="Y204" s="30"/>
    </row>
    <row r="205" spans="1:25" s="3" customFormat="1" ht="15" customHeight="1" outlineLevel="1" x14ac:dyDescent="0.3">
      <c r="A205"/>
      <c r="B205" s="33"/>
      <c r="C205" s="20"/>
      <c r="D205" s="175"/>
      <c r="E205" s="6"/>
      <c r="F205" s="6"/>
      <c r="G205" s="6"/>
      <c r="H205" s="335"/>
      <c r="I205" s="336"/>
      <c r="J205" s="336"/>
      <c r="K205" s="336"/>
      <c r="L205" s="337"/>
      <c r="M205" s="33"/>
      <c r="N205" s="6"/>
      <c r="O205" s="6"/>
      <c r="P205" s="279"/>
      <c r="Q205" s="276"/>
      <c r="R205" s="276"/>
      <c r="S205" s="24"/>
      <c r="Y205" s="30"/>
    </row>
    <row r="206" spans="1:25" s="3" customFormat="1" ht="15" customHeight="1" outlineLevel="1" x14ac:dyDescent="0.3">
      <c r="A206"/>
      <c r="B206" s="33"/>
      <c r="C206" s="20"/>
      <c r="D206" s="175"/>
      <c r="E206" s="6"/>
      <c r="F206" s="6"/>
      <c r="G206" s="6"/>
      <c r="H206" s="338"/>
      <c r="I206" s="339"/>
      <c r="J206" s="339"/>
      <c r="K206" s="339"/>
      <c r="L206" s="340"/>
      <c r="M206" s="33"/>
      <c r="N206" s="6"/>
      <c r="O206" s="6"/>
      <c r="P206" s="280"/>
      <c r="Q206" s="277"/>
      <c r="R206" s="277"/>
      <c r="S206" s="24"/>
      <c r="Y206" s="30"/>
    </row>
    <row r="207" spans="1:25" s="3" customFormat="1" ht="15" customHeight="1" outlineLevel="1" x14ac:dyDescent="0.3">
      <c r="A207"/>
      <c r="B207" s="33" t="str">
        <f>$B$3</f>
        <v>4.</v>
      </c>
      <c r="C207" s="20">
        <f>COUNTA(C$88:C202)+1</f>
        <v>37</v>
      </c>
      <c r="D207" s="175" t="str">
        <f>'2_LTS_Overview'!$E$94</f>
        <v xml:space="preserve">   AFOLU</v>
      </c>
      <c r="E207" s="6" t="s">
        <v>45</v>
      </c>
      <c r="F207" s="6"/>
      <c r="G207" s="6"/>
      <c r="H207" s="332" t="s">
        <v>1</v>
      </c>
      <c r="I207" s="333"/>
      <c r="J207" s="333"/>
      <c r="K207" s="333"/>
      <c r="L207" s="334"/>
      <c r="M207" s="33"/>
      <c r="N207" s="6" t="s">
        <v>677</v>
      </c>
      <c r="O207" s="6" t="s">
        <v>577</v>
      </c>
      <c r="P207" s="278" t="s">
        <v>620</v>
      </c>
      <c r="Q207" s="275"/>
      <c r="R207" s="275"/>
      <c r="S207" s="24"/>
      <c r="Y207" s="30"/>
    </row>
    <row r="208" spans="1:25" s="3" customFormat="1" ht="15" customHeight="1" outlineLevel="1" x14ac:dyDescent="0.3">
      <c r="A208"/>
      <c r="B208" s="33"/>
      <c r="C208" s="20"/>
      <c r="D208" s="175"/>
      <c r="E208" s="6"/>
      <c r="F208" s="6"/>
      <c r="G208" s="6"/>
      <c r="H208" s="335"/>
      <c r="I208" s="336"/>
      <c r="J208" s="336"/>
      <c r="K208" s="336"/>
      <c r="L208" s="337"/>
      <c r="M208" s="33"/>
      <c r="N208" s="6"/>
      <c r="O208" s="6"/>
      <c r="P208" s="279"/>
      <c r="Q208" s="276"/>
      <c r="R208" s="276"/>
      <c r="S208" s="24"/>
      <c r="Y208" s="30"/>
    </row>
    <row r="209" spans="1:25" s="3" customFormat="1" ht="15" customHeight="1" outlineLevel="1" x14ac:dyDescent="0.3">
      <c r="A209"/>
      <c r="B209" s="33"/>
      <c r="C209" s="20"/>
      <c r="D209" s="175"/>
      <c r="E209" s="6"/>
      <c r="F209" s="6"/>
      <c r="G209" s="6"/>
      <c r="H209" s="335"/>
      <c r="I209" s="336"/>
      <c r="J209" s="336"/>
      <c r="K209" s="336"/>
      <c r="L209" s="337"/>
      <c r="M209" s="33"/>
      <c r="N209" s="6"/>
      <c r="O209" s="6"/>
      <c r="P209" s="279"/>
      <c r="Q209" s="276"/>
      <c r="R209" s="276"/>
      <c r="S209" s="24"/>
      <c r="Y209" s="30"/>
    </row>
    <row r="210" spans="1:25" s="3" customFormat="1" ht="15" customHeight="1" outlineLevel="1" x14ac:dyDescent="0.3">
      <c r="A210"/>
      <c r="B210" s="33"/>
      <c r="C210" s="20"/>
      <c r="D210" s="175"/>
      <c r="E210" s="6"/>
      <c r="F210" s="6"/>
      <c r="G210" s="6"/>
      <c r="H210" s="335"/>
      <c r="I210" s="336"/>
      <c r="J210" s="336"/>
      <c r="K210" s="336"/>
      <c r="L210" s="337"/>
      <c r="M210" s="33"/>
      <c r="N210" s="6"/>
      <c r="O210" s="6"/>
      <c r="P210" s="279"/>
      <c r="Q210" s="276"/>
      <c r="R210" s="276"/>
      <c r="S210" s="24"/>
      <c r="Y210" s="30"/>
    </row>
    <row r="211" spans="1:25" s="3" customFormat="1" ht="15" customHeight="1" outlineLevel="1" x14ac:dyDescent="0.3">
      <c r="A211"/>
      <c r="B211" s="33"/>
      <c r="C211" s="20"/>
      <c r="D211" s="175"/>
      <c r="E211" s="6"/>
      <c r="F211" s="6"/>
      <c r="G211" s="6"/>
      <c r="H211" s="338"/>
      <c r="I211" s="339"/>
      <c r="J211" s="339"/>
      <c r="K211" s="339"/>
      <c r="L211" s="340"/>
      <c r="M211" s="33"/>
      <c r="N211" s="6"/>
      <c r="O211" s="6"/>
      <c r="P211" s="280"/>
      <c r="Q211" s="277"/>
      <c r="R211" s="277"/>
      <c r="S211" s="24"/>
      <c r="Y211" s="30"/>
    </row>
    <row r="212" spans="1:25" s="3" customFormat="1" ht="15" customHeight="1" outlineLevel="1" x14ac:dyDescent="0.3">
      <c r="A212"/>
      <c r="B212" s="33" t="str">
        <f>$B$3</f>
        <v>4.</v>
      </c>
      <c r="C212" s="20">
        <f>COUNTA(C$88:C207)+1</f>
        <v>38</v>
      </c>
      <c r="D212" s="175" t="str">
        <f>'2_LTS_Overview'!$E$95</f>
        <v xml:space="preserve">   [other]</v>
      </c>
      <c r="E212" s="6" t="s">
        <v>45</v>
      </c>
      <c r="F212" s="6"/>
      <c r="G212" s="6"/>
      <c r="H212" s="332" t="s">
        <v>1</v>
      </c>
      <c r="I212" s="333"/>
      <c r="J212" s="333"/>
      <c r="K212" s="333"/>
      <c r="L212" s="334"/>
      <c r="M212" s="33"/>
      <c r="N212" s="6" t="s">
        <v>677</v>
      </c>
      <c r="O212" s="6" t="s">
        <v>577</v>
      </c>
      <c r="P212" s="278" t="s">
        <v>620</v>
      </c>
      <c r="Q212" s="275"/>
      <c r="R212" s="275"/>
      <c r="S212" s="24"/>
      <c r="Y212" s="30"/>
    </row>
    <row r="213" spans="1:25" s="3" customFormat="1" ht="15" customHeight="1" outlineLevel="1" x14ac:dyDescent="0.3">
      <c r="A213"/>
      <c r="B213" s="33"/>
      <c r="C213" s="20"/>
      <c r="D213" s="175"/>
      <c r="E213" s="6"/>
      <c r="F213" s="6"/>
      <c r="G213" s="6"/>
      <c r="H213" s="335"/>
      <c r="I213" s="336"/>
      <c r="J213" s="336"/>
      <c r="K213" s="336"/>
      <c r="L213" s="337"/>
      <c r="M213" s="33"/>
      <c r="N213" s="6"/>
      <c r="O213" s="6"/>
      <c r="P213" s="279"/>
      <c r="Q213" s="276"/>
      <c r="R213" s="276"/>
      <c r="S213" s="24"/>
      <c r="Y213" s="30"/>
    </row>
    <row r="214" spans="1:25" s="3" customFormat="1" ht="15" customHeight="1" outlineLevel="1" x14ac:dyDescent="0.3">
      <c r="A214"/>
      <c r="B214" s="33"/>
      <c r="C214" s="20"/>
      <c r="D214" s="175"/>
      <c r="E214" s="6"/>
      <c r="F214" s="6"/>
      <c r="G214" s="6"/>
      <c r="H214" s="335"/>
      <c r="I214" s="336"/>
      <c r="J214" s="336"/>
      <c r="K214" s="336"/>
      <c r="L214" s="337"/>
      <c r="M214" s="33"/>
      <c r="N214" s="6"/>
      <c r="O214" s="6"/>
      <c r="P214" s="279"/>
      <c r="Q214" s="276"/>
      <c r="R214" s="276"/>
      <c r="S214" s="24"/>
      <c r="Y214" s="30"/>
    </row>
    <row r="215" spans="1:25" s="3" customFormat="1" ht="15" customHeight="1" outlineLevel="1" x14ac:dyDescent="0.3">
      <c r="A215"/>
      <c r="B215" s="33"/>
      <c r="C215" s="20"/>
      <c r="D215" s="175"/>
      <c r="E215" s="6"/>
      <c r="F215" s="6"/>
      <c r="G215" s="6"/>
      <c r="H215" s="335"/>
      <c r="I215" s="336"/>
      <c r="J215" s="336"/>
      <c r="K215" s="336"/>
      <c r="L215" s="337"/>
      <c r="M215" s="33"/>
      <c r="N215" s="6"/>
      <c r="O215" s="6"/>
      <c r="P215" s="279"/>
      <c r="Q215" s="276"/>
      <c r="R215" s="276"/>
      <c r="S215" s="24"/>
      <c r="Y215" s="30"/>
    </row>
    <row r="216" spans="1:25" s="3" customFormat="1" ht="15" customHeight="1" outlineLevel="1" x14ac:dyDescent="0.3">
      <c r="A216"/>
      <c r="B216" s="33"/>
      <c r="C216" s="20"/>
      <c r="D216" s="176"/>
      <c r="E216" s="6"/>
      <c r="F216" s="6"/>
      <c r="G216" s="6"/>
      <c r="H216" s="338"/>
      <c r="I216" s="339"/>
      <c r="J216" s="339"/>
      <c r="K216" s="339"/>
      <c r="L216" s="340"/>
      <c r="M216" s="33"/>
      <c r="N216" s="6"/>
      <c r="O216" s="6"/>
      <c r="P216" s="280"/>
      <c r="Q216" s="277"/>
      <c r="R216" s="277"/>
      <c r="S216" s="24"/>
      <c r="Y216" s="30"/>
    </row>
    <row r="217" spans="1:25" s="3" customFormat="1" outlineLevel="1" x14ac:dyDescent="0.3">
      <c r="A217"/>
      <c r="B217" s="33"/>
      <c r="C217" s="33"/>
      <c r="D217" s="76"/>
      <c r="E217" s="6"/>
      <c r="F217" s="6"/>
      <c r="G217" s="6"/>
      <c r="H217" s="6"/>
      <c r="I217" s="6"/>
      <c r="J217" s="6"/>
      <c r="K217" s="6"/>
      <c r="L217" s="6"/>
      <c r="M217" s="33"/>
      <c r="N217" s="6"/>
      <c r="O217" s="6"/>
      <c r="P217" s="6"/>
      <c r="Q217" s="6"/>
      <c r="R217" s="6"/>
      <c r="S217" s="6"/>
      <c r="T217" s="6"/>
      <c r="X217" s="15"/>
    </row>
    <row r="218" spans="1:25" s="3" customFormat="1" outlineLevel="1" x14ac:dyDescent="0.3">
      <c r="A218"/>
      <c r="B218" s="33"/>
      <c r="C218" s="33"/>
      <c r="D218" s="76"/>
      <c r="E218" s="6"/>
      <c r="F218" s="6"/>
      <c r="G218" s="6"/>
      <c r="H218" s="6"/>
      <c r="I218" s="6"/>
      <c r="J218" s="6"/>
      <c r="K218" s="6"/>
      <c r="L218" s="6"/>
      <c r="M218" s="33"/>
      <c r="N218" s="6"/>
      <c r="O218" s="6"/>
      <c r="P218" s="6"/>
      <c r="Q218" s="6"/>
      <c r="R218" s="6"/>
      <c r="S218" s="64"/>
      <c r="X218" s="15"/>
    </row>
    <row r="219" spans="1:25" s="4" customFormat="1" x14ac:dyDescent="0.3">
      <c r="A219" s="51"/>
      <c r="B219" s="109" t="s">
        <v>791</v>
      </c>
      <c r="C219" s="109"/>
      <c r="D219" s="109"/>
      <c r="E219" s="96"/>
      <c r="F219" s="96"/>
      <c r="G219" s="96"/>
      <c r="H219" s="96"/>
      <c r="I219" s="96"/>
      <c r="J219" s="96"/>
      <c r="K219" s="96"/>
      <c r="L219" s="96"/>
      <c r="M219" s="96"/>
      <c r="N219" s="96"/>
      <c r="O219" s="96"/>
      <c r="P219" s="96"/>
      <c r="Q219" s="96"/>
      <c r="R219" s="96"/>
      <c r="S219" s="106"/>
      <c r="X219" s="107"/>
    </row>
    <row r="220" spans="1:25" s="3" customFormat="1" x14ac:dyDescent="0.3">
      <c r="A220"/>
      <c r="B220" s="33"/>
      <c r="C220" s="33"/>
      <c r="D220" s="94"/>
      <c r="E220" s="80"/>
      <c r="F220" s="80"/>
      <c r="G220" s="80"/>
      <c r="H220" s="80"/>
      <c r="I220" s="80"/>
      <c r="J220" s="80"/>
      <c r="K220" s="80"/>
      <c r="L220" s="80"/>
      <c r="M220" s="80"/>
      <c r="N220" s="80"/>
      <c r="O220" s="80"/>
      <c r="P220" s="80"/>
      <c r="Q220" s="80"/>
      <c r="R220" s="64"/>
      <c r="S220" s="64"/>
      <c r="X220" s="15"/>
    </row>
    <row r="221" spans="1:25" s="3" customFormat="1" x14ac:dyDescent="0.3">
      <c r="A221"/>
      <c r="B221" s="104" t="s">
        <v>909</v>
      </c>
      <c r="C221" s="33"/>
      <c r="D221" s="94"/>
      <c r="E221" s="80"/>
      <c r="F221" s="80"/>
      <c r="G221" s="80"/>
      <c r="H221" s="80"/>
      <c r="I221" s="80"/>
      <c r="J221" s="80"/>
      <c r="K221" s="80"/>
      <c r="L221" s="80"/>
      <c r="M221" s="80"/>
      <c r="N221" s="80"/>
      <c r="O221" s="80"/>
      <c r="P221" s="80"/>
      <c r="Q221" s="80"/>
      <c r="R221" s="64"/>
      <c r="S221" s="64"/>
      <c r="X221" s="15"/>
    </row>
    <row r="222" spans="1:25" s="3" customFormat="1" x14ac:dyDescent="0.3">
      <c r="A222"/>
      <c r="B222" s="104"/>
      <c r="C222" s="33"/>
      <c r="D222" s="94"/>
      <c r="E222" s="80"/>
      <c r="F222" s="80"/>
      <c r="G222" s="80"/>
      <c r="H222" s="80"/>
      <c r="I222" s="80"/>
      <c r="J222" s="80"/>
      <c r="K222" s="80"/>
      <c r="L222" s="80"/>
      <c r="M222" s="80"/>
      <c r="N222" s="80"/>
      <c r="O222" s="80"/>
      <c r="P222" s="80"/>
      <c r="Q222" s="80"/>
      <c r="R222" s="64"/>
      <c r="S222" s="64"/>
      <c r="X222" s="15"/>
    </row>
    <row r="223" spans="1:25" s="3" customFormat="1" x14ac:dyDescent="0.3">
      <c r="A223"/>
      <c r="B223" s="33"/>
      <c r="C223" s="33"/>
      <c r="D223" s="94"/>
      <c r="E223" s="80"/>
      <c r="F223" s="80"/>
      <c r="G223" s="80"/>
      <c r="H223" s="80"/>
      <c r="I223" s="80"/>
      <c r="J223" s="80"/>
      <c r="K223" s="80"/>
      <c r="L223" s="80"/>
      <c r="M223" s="80"/>
      <c r="N223" s="80"/>
      <c r="O223" s="80"/>
      <c r="P223" s="80"/>
      <c r="Q223" s="80"/>
      <c r="R223" s="64"/>
      <c r="S223" s="64"/>
      <c r="X223" s="15"/>
    </row>
    <row r="224" spans="1:25" outlineLevel="1" x14ac:dyDescent="0.3">
      <c r="B224" s="72" t="s">
        <v>10</v>
      </c>
      <c r="C224" s="72"/>
      <c r="D224" s="72" t="s">
        <v>777</v>
      </c>
      <c r="E224" s="72" t="s">
        <v>1013</v>
      </c>
      <c r="F224" s="72" t="s">
        <v>549</v>
      </c>
      <c r="G224" s="72" t="s">
        <v>13</v>
      </c>
      <c r="H224" s="156" t="s">
        <v>14</v>
      </c>
      <c r="I224" s="156" t="s">
        <v>664</v>
      </c>
      <c r="J224" s="156">
        <f>ST_milestone</f>
        <v>2025</v>
      </c>
      <c r="K224" s="156">
        <f>MT_milestone</f>
        <v>2035</v>
      </c>
      <c r="L224" s="72">
        <f>LT_milestone</f>
        <v>2050</v>
      </c>
      <c r="M224" s="64"/>
      <c r="N224" s="72" t="s">
        <v>595</v>
      </c>
      <c r="O224" s="72" t="s">
        <v>596</v>
      </c>
      <c r="P224" s="72" t="s">
        <v>15</v>
      </c>
      <c r="Q224" s="72" t="s">
        <v>160</v>
      </c>
      <c r="R224" s="72" t="s">
        <v>685</v>
      </c>
      <c r="S224" s="64"/>
    </row>
    <row r="225" spans="1:24" outlineLevel="1" x14ac:dyDescent="0.3"/>
    <row r="226" spans="1:24" s="3" customFormat="1" outlineLevel="1" x14ac:dyDescent="0.3">
      <c r="A226"/>
      <c r="B226" s="33" t="str">
        <f>$B$3</f>
        <v>4.</v>
      </c>
      <c r="C226" s="20">
        <f>COUNTA(C$88:C221)+1</f>
        <v>39</v>
      </c>
      <c r="D226" s="5" t="s">
        <v>619</v>
      </c>
      <c r="E226" s="6" t="str">
        <f>local_currency</f>
        <v>[local currency]</v>
      </c>
      <c r="F226" s="6" t="s">
        <v>811</v>
      </c>
      <c r="G226" s="20"/>
      <c r="H226" s="173">
        <f>SUM(H237:H249)</f>
        <v>0</v>
      </c>
      <c r="I226" s="173">
        <f>SUM(I237:I249)</f>
        <v>0</v>
      </c>
      <c r="J226" s="173">
        <f>SUM(J237:J249)</f>
        <v>0</v>
      </c>
      <c r="K226" s="173">
        <f>SUM(K237:K249)</f>
        <v>0</v>
      </c>
      <c r="L226" s="173">
        <f>SUM(L237:L249)</f>
        <v>0</v>
      </c>
      <c r="M226"/>
      <c r="N226" s="33"/>
      <c r="O226" s="6"/>
      <c r="P226" s="223" t="s">
        <v>125</v>
      </c>
      <c r="Q226" s="223"/>
      <c r="R226" s="64"/>
      <c r="S226" s="64"/>
      <c r="X226" s="15"/>
    </row>
    <row r="227" spans="1:24" s="3" customFormat="1" outlineLevel="1" x14ac:dyDescent="0.3">
      <c r="A227"/>
      <c r="B227" s="33"/>
      <c r="C227" s="20"/>
      <c r="D227" s="5"/>
      <c r="E227" s="6"/>
      <c r="F227" s="6"/>
      <c r="G227" s="20"/>
      <c r="H227" s="173"/>
      <c r="I227" s="173"/>
      <c r="J227" s="173"/>
      <c r="K227" s="173"/>
      <c r="L227" s="173"/>
      <c r="M227"/>
      <c r="N227" s="33"/>
      <c r="O227" s="6"/>
      <c r="P227" s="223"/>
      <c r="Q227" s="223"/>
      <c r="R227" s="64"/>
      <c r="S227" s="64"/>
      <c r="X227" s="15"/>
    </row>
    <row r="228" spans="1:24" s="3" customFormat="1" outlineLevel="1" x14ac:dyDescent="0.3">
      <c r="A228"/>
      <c r="B228" s="33"/>
      <c r="C228" s="33"/>
      <c r="D228" s="99" t="str">
        <f>"Breakdown "&amp;Mitigation_breakdown</f>
        <v>Breakdown by sector</v>
      </c>
      <c r="E228" s="6"/>
      <c r="F228" s="6"/>
      <c r="G228" s="20"/>
      <c r="H228" s="20">
        <f>SUM(H229:H234)</f>
        <v>120</v>
      </c>
      <c r="I228" s="20">
        <f t="shared" ref="I228:L228" si="5">SUM(I229:I234)</f>
        <v>145</v>
      </c>
      <c r="J228" s="20">
        <f t="shared" si="5"/>
        <v>185</v>
      </c>
      <c r="K228" s="20">
        <f t="shared" si="5"/>
        <v>250</v>
      </c>
      <c r="L228" s="20">
        <f t="shared" si="5"/>
        <v>265</v>
      </c>
      <c r="M228"/>
      <c r="N228" s="20"/>
      <c r="O228" s="20"/>
      <c r="P228" s="20"/>
      <c r="Q228" s="20"/>
      <c r="R228" s="20"/>
      <c r="S228" s="20"/>
      <c r="X228" s="15"/>
    </row>
    <row r="229" spans="1:24" s="3" customFormat="1" ht="14.55" customHeight="1" outlineLevel="1" x14ac:dyDescent="0.3">
      <c r="A229"/>
      <c r="B229" s="33" t="str">
        <f t="shared" ref="B229:B234" si="6">$B$3</f>
        <v>4.</v>
      </c>
      <c r="C229" s="20">
        <f>COUNTA(C$88:C228)+1</f>
        <v>40</v>
      </c>
      <c r="D229" s="153" t="str">
        <f>'2_LTS_Overview'!$E$90</f>
        <v xml:space="preserve">   energy production</v>
      </c>
      <c r="E229" s="6" t="str">
        <f t="shared" ref="E229:E234" si="7">local_currency</f>
        <v>[local currency]</v>
      </c>
      <c r="F229" s="6" t="s">
        <v>811</v>
      </c>
      <c r="G229" s="20"/>
      <c r="H229" s="187">
        <v>30</v>
      </c>
      <c r="I229" s="187">
        <v>35</v>
      </c>
      <c r="J229" s="187">
        <v>35</v>
      </c>
      <c r="K229" s="187">
        <v>50</v>
      </c>
      <c r="L229" s="187">
        <v>50</v>
      </c>
      <c r="M229"/>
      <c r="N229" s="6" t="s">
        <v>678</v>
      </c>
      <c r="O229" s="6" t="s">
        <v>621</v>
      </c>
      <c r="P229" s="278" t="s">
        <v>911</v>
      </c>
      <c r="Q229" s="278" t="s">
        <v>1029</v>
      </c>
      <c r="R229" s="324" t="s">
        <v>1030</v>
      </c>
      <c r="S229" s="64"/>
      <c r="X229" s="15"/>
    </row>
    <row r="230" spans="1:24" s="3" customFormat="1" outlineLevel="1" x14ac:dyDescent="0.3">
      <c r="A230"/>
      <c r="B230" s="33" t="str">
        <f t="shared" si="6"/>
        <v>4.</v>
      </c>
      <c r="C230" s="20">
        <f>COUNTA(C$88:C229)+1</f>
        <v>41</v>
      </c>
      <c r="D230" s="154" t="str">
        <f>'2_LTS_Overview'!$E$91</f>
        <v xml:space="preserve">   buildings</v>
      </c>
      <c r="E230" s="6" t="str">
        <f t="shared" si="7"/>
        <v>[local currency]</v>
      </c>
      <c r="F230" s="6" t="s">
        <v>811</v>
      </c>
      <c r="G230" s="20"/>
      <c r="H230" s="187">
        <v>20</v>
      </c>
      <c r="I230" s="187">
        <v>30</v>
      </c>
      <c r="J230" s="187">
        <v>40</v>
      </c>
      <c r="K230" s="187">
        <v>40</v>
      </c>
      <c r="L230" s="187">
        <v>50</v>
      </c>
      <c r="M230"/>
      <c r="N230" s="6" t="s">
        <v>678</v>
      </c>
      <c r="O230" s="6" t="s">
        <v>621</v>
      </c>
      <c r="P230" s="279"/>
      <c r="Q230" s="279"/>
      <c r="R230" s="276"/>
      <c r="S230" s="64"/>
      <c r="X230" s="15"/>
    </row>
    <row r="231" spans="1:24" s="3" customFormat="1" outlineLevel="1" x14ac:dyDescent="0.3">
      <c r="A231"/>
      <c r="B231" s="33" t="str">
        <f t="shared" si="6"/>
        <v>4.</v>
      </c>
      <c r="C231" s="20">
        <f>COUNTA(C$88:C230)+1</f>
        <v>42</v>
      </c>
      <c r="D231" s="154" t="str">
        <f>'2_LTS_Overview'!$E$92</f>
        <v xml:space="preserve">   transport</v>
      </c>
      <c r="E231" s="6" t="str">
        <f t="shared" si="7"/>
        <v>[local currency]</v>
      </c>
      <c r="F231" s="6" t="s">
        <v>811</v>
      </c>
      <c r="G231" s="20"/>
      <c r="H231" s="187">
        <v>10</v>
      </c>
      <c r="I231" s="187">
        <v>10</v>
      </c>
      <c r="J231" s="187">
        <v>20</v>
      </c>
      <c r="K231" s="187">
        <v>40</v>
      </c>
      <c r="L231" s="187">
        <v>20</v>
      </c>
      <c r="M231"/>
      <c r="N231" s="6" t="s">
        <v>678</v>
      </c>
      <c r="O231" s="6" t="s">
        <v>621</v>
      </c>
      <c r="P231" s="279"/>
      <c r="Q231" s="279"/>
      <c r="R231" s="276"/>
      <c r="S231" s="64"/>
      <c r="X231" s="15"/>
    </row>
    <row r="232" spans="1:24" s="3" customFormat="1" outlineLevel="1" x14ac:dyDescent="0.3">
      <c r="A232"/>
      <c r="B232" s="33" t="str">
        <f t="shared" si="6"/>
        <v>4.</v>
      </c>
      <c r="C232" s="20">
        <f>COUNTA(C$88:C231)+1</f>
        <v>43</v>
      </c>
      <c r="D232" s="154" t="str">
        <f>'2_LTS_Overview'!$E$93</f>
        <v xml:space="preserve">   industry</v>
      </c>
      <c r="E232" s="6" t="str">
        <f t="shared" si="7"/>
        <v>[local currency]</v>
      </c>
      <c r="F232" s="6" t="s">
        <v>811</v>
      </c>
      <c r="G232" s="20"/>
      <c r="H232" s="187">
        <v>15</v>
      </c>
      <c r="I232" s="187">
        <v>15</v>
      </c>
      <c r="J232" s="187">
        <v>20</v>
      </c>
      <c r="K232" s="187">
        <v>30</v>
      </c>
      <c r="L232" s="187">
        <v>35</v>
      </c>
      <c r="M232"/>
      <c r="N232" s="6" t="s">
        <v>678</v>
      </c>
      <c r="O232" s="6" t="s">
        <v>621</v>
      </c>
      <c r="P232" s="279"/>
      <c r="Q232" s="279"/>
      <c r="R232" s="276"/>
      <c r="S232" s="64"/>
      <c r="X232" s="15"/>
    </row>
    <row r="233" spans="1:24" s="3" customFormat="1" outlineLevel="1" x14ac:dyDescent="0.3">
      <c r="A233"/>
      <c r="B233" s="33" t="str">
        <f t="shared" si="6"/>
        <v>4.</v>
      </c>
      <c r="C233" s="20">
        <f>COUNTA(C$88:C232)+1</f>
        <v>44</v>
      </c>
      <c r="D233" s="154" t="str">
        <f>'2_LTS_Overview'!$E$94</f>
        <v xml:space="preserve">   AFOLU</v>
      </c>
      <c r="E233" s="6" t="str">
        <f t="shared" si="7"/>
        <v>[local currency]</v>
      </c>
      <c r="F233" s="6" t="s">
        <v>811</v>
      </c>
      <c r="G233" s="20"/>
      <c r="H233" s="187">
        <v>25</v>
      </c>
      <c r="I233" s="187">
        <v>30</v>
      </c>
      <c r="J233" s="187">
        <v>40</v>
      </c>
      <c r="K233" s="187">
        <v>50</v>
      </c>
      <c r="L233" s="187">
        <v>60</v>
      </c>
      <c r="M233"/>
      <c r="N233" s="6" t="s">
        <v>678</v>
      </c>
      <c r="O233" s="6" t="s">
        <v>621</v>
      </c>
      <c r="P233" s="279"/>
      <c r="Q233" s="279"/>
      <c r="R233" s="276"/>
      <c r="S233" s="64"/>
      <c r="X233" s="15"/>
    </row>
    <row r="234" spans="1:24" s="3" customFormat="1" outlineLevel="1" x14ac:dyDescent="0.3">
      <c r="A234"/>
      <c r="B234" s="33" t="str">
        <f t="shared" si="6"/>
        <v>4.</v>
      </c>
      <c r="C234" s="20">
        <f>COUNTA(C$88:C233)+1</f>
        <v>45</v>
      </c>
      <c r="D234" s="155" t="str">
        <f>'2_LTS_Overview'!$E$95</f>
        <v xml:space="preserve">   [other]</v>
      </c>
      <c r="E234" s="6" t="str">
        <f t="shared" si="7"/>
        <v>[local currency]</v>
      </c>
      <c r="F234" s="6" t="s">
        <v>811</v>
      </c>
      <c r="G234" s="20"/>
      <c r="H234" s="187">
        <v>20</v>
      </c>
      <c r="I234" s="187">
        <v>25</v>
      </c>
      <c r="J234" s="187">
        <v>30</v>
      </c>
      <c r="K234" s="187">
        <v>40</v>
      </c>
      <c r="L234" s="187">
        <v>50</v>
      </c>
      <c r="M234"/>
      <c r="N234" s="6" t="s">
        <v>678</v>
      </c>
      <c r="O234" s="6" t="s">
        <v>621</v>
      </c>
      <c r="P234" s="279"/>
      <c r="Q234" s="279"/>
      <c r="R234" s="276"/>
      <c r="S234" s="64"/>
      <c r="X234" s="15"/>
    </row>
    <row r="235" spans="1:24" s="3" customFormat="1" outlineLevel="1" x14ac:dyDescent="0.3">
      <c r="A235"/>
      <c r="B235" s="33"/>
      <c r="C235" s="33"/>
      <c r="D235" s="76"/>
      <c r="E235" s="6"/>
      <c r="F235" s="6"/>
      <c r="G235" s="6"/>
      <c r="H235" s="160"/>
      <c r="I235" s="160"/>
      <c r="J235" s="160"/>
      <c r="K235" s="160"/>
      <c r="L235" s="160"/>
      <c r="M235" s="6"/>
      <c r="N235" s="6"/>
      <c r="O235" s="6"/>
      <c r="P235" s="280"/>
      <c r="Q235" s="280"/>
      <c r="R235" s="277"/>
      <c r="S235" s="6"/>
      <c r="T235" s="6"/>
      <c r="U235" s="6"/>
      <c r="X235" s="15"/>
    </row>
    <row r="236" spans="1:24" s="3" customFormat="1" outlineLevel="1" x14ac:dyDescent="0.3">
      <c r="A236"/>
      <c r="B236" s="33"/>
      <c r="C236" s="20"/>
      <c r="D236" s="5" t="s">
        <v>1014</v>
      </c>
      <c r="E236" s="33"/>
      <c r="F236" s="33"/>
      <c r="G236" s="20"/>
      <c r="H236" s="173"/>
      <c r="I236" s="173"/>
      <c r="J236" s="173"/>
      <c r="K236" s="173"/>
      <c r="L236" s="173"/>
      <c r="M236"/>
      <c r="N236" s="33"/>
      <c r="O236" s="6"/>
      <c r="P236" s="223"/>
      <c r="Q236" s="223"/>
      <c r="R236" s="64"/>
      <c r="S236" s="64"/>
      <c r="X236" s="15"/>
    </row>
    <row r="237" spans="1:24" s="3" customFormat="1" ht="14.4" customHeight="1" outlineLevel="1" x14ac:dyDescent="0.3">
      <c r="B237" s="33" t="str">
        <f t="shared" ref="B237:B249" si="8">$B$3</f>
        <v>4.</v>
      </c>
      <c r="C237" s="20">
        <f>COUNTA(C$88:C236)+1</f>
        <v>46</v>
      </c>
      <c r="D237" s="77" t="s">
        <v>779</v>
      </c>
      <c r="E237" s="6" t="str">
        <f t="shared" ref="E237:E249" si="9">local_currency</f>
        <v>[local currency]</v>
      </c>
      <c r="F237" s="6" t="s">
        <v>811</v>
      </c>
      <c r="G237" s="3" t="s">
        <v>603</v>
      </c>
      <c r="H237" s="177" t="s">
        <v>793</v>
      </c>
      <c r="I237" s="177" t="s">
        <v>793</v>
      </c>
      <c r="J237" s="177" t="s">
        <v>793</v>
      </c>
      <c r="K237" s="177" t="s">
        <v>793</v>
      </c>
      <c r="L237" s="177" t="s">
        <v>793</v>
      </c>
      <c r="M237"/>
      <c r="N237" s="6" t="s">
        <v>677</v>
      </c>
      <c r="O237" s="6" t="s">
        <v>621</v>
      </c>
      <c r="P237" s="278" t="s">
        <v>911</v>
      </c>
      <c r="Q237" s="278" t="s">
        <v>1031</v>
      </c>
      <c r="R237" s="324" t="s">
        <v>1032</v>
      </c>
    </row>
    <row r="238" spans="1:24" s="3" customFormat="1" ht="14.55" customHeight="1" outlineLevel="1" x14ac:dyDescent="0.3">
      <c r="A238"/>
      <c r="B238" s="33" t="str">
        <f t="shared" si="8"/>
        <v>4.</v>
      </c>
      <c r="C238" s="20">
        <f>COUNTA(C$88:C237)+1</f>
        <v>47</v>
      </c>
      <c r="D238" s="76" t="s">
        <v>780</v>
      </c>
      <c r="E238" s="6" t="str">
        <f t="shared" si="9"/>
        <v>[local currency]</v>
      </c>
      <c r="F238" s="6" t="s">
        <v>811</v>
      </c>
      <c r="G238" s="6" t="s">
        <v>601</v>
      </c>
      <c r="H238" s="177" t="s">
        <v>793</v>
      </c>
      <c r="I238" s="177" t="s">
        <v>793</v>
      </c>
      <c r="J238" s="177" t="s">
        <v>793</v>
      </c>
      <c r="K238" s="177" t="s">
        <v>793</v>
      </c>
      <c r="L238" s="177" t="s">
        <v>793</v>
      </c>
      <c r="M238"/>
      <c r="N238" s="6" t="s">
        <v>677</v>
      </c>
      <c r="O238" s="6" t="s">
        <v>621</v>
      </c>
      <c r="P238" s="279"/>
      <c r="Q238" s="279"/>
      <c r="R238" s="276"/>
      <c r="S238" s="64"/>
      <c r="X238" s="15"/>
    </row>
    <row r="239" spans="1:24" s="3" customFormat="1" outlineLevel="1" x14ac:dyDescent="0.3">
      <c r="A239"/>
      <c r="B239" s="33" t="str">
        <f t="shared" si="8"/>
        <v>4.</v>
      </c>
      <c r="C239" s="20">
        <f>COUNTA(C$88:C238)+1</f>
        <v>48</v>
      </c>
      <c r="D239" s="76" t="s">
        <v>781</v>
      </c>
      <c r="E239" s="6" t="str">
        <f t="shared" si="9"/>
        <v>[local currency]</v>
      </c>
      <c r="F239" s="6" t="s">
        <v>811</v>
      </c>
      <c r="G239" s="6" t="s">
        <v>798</v>
      </c>
      <c r="H239" s="177" t="s">
        <v>793</v>
      </c>
      <c r="I239" s="177" t="s">
        <v>793</v>
      </c>
      <c r="J239" s="177" t="s">
        <v>793</v>
      </c>
      <c r="K239" s="177" t="s">
        <v>793</v>
      </c>
      <c r="L239" s="177" t="s">
        <v>793</v>
      </c>
      <c r="M239"/>
      <c r="N239" s="6" t="s">
        <v>677</v>
      </c>
      <c r="O239" s="6" t="s">
        <v>621</v>
      </c>
      <c r="P239" s="279"/>
      <c r="Q239" s="279"/>
      <c r="R239" s="276"/>
      <c r="S239" s="64"/>
      <c r="X239" s="15"/>
    </row>
    <row r="240" spans="1:24" s="3" customFormat="1" outlineLevel="1" x14ac:dyDescent="0.3">
      <c r="A240"/>
      <c r="B240" s="33" t="str">
        <f t="shared" si="8"/>
        <v>4.</v>
      </c>
      <c r="C240" s="20">
        <f>COUNTA(C$88:C239)+1</f>
        <v>49</v>
      </c>
      <c r="D240" s="76" t="s">
        <v>782</v>
      </c>
      <c r="E240" s="6" t="str">
        <f t="shared" si="9"/>
        <v>[local currency]</v>
      </c>
      <c r="F240" s="6" t="s">
        <v>811</v>
      </c>
      <c r="G240" s="3" t="s">
        <v>816</v>
      </c>
      <c r="H240" s="177" t="s">
        <v>793</v>
      </c>
      <c r="I240" s="177" t="s">
        <v>793</v>
      </c>
      <c r="J240" s="177" t="s">
        <v>793</v>
      </c>
      <c r="K240" s="177" t="s">
        <v>793</v>
      </c>
      <c r="L240" s="177" t="s">
        <v>793</v>
      </c>
      <c r="M240"/>
      <c r="N240" s="6" t="s">
        <v>677</v>
      </c>
      <c r="O240" s="6" t="s">
        <v>621</v>
      </c>
      <c r="P240" s="279"/>
      <c r="Q240" s="279"/>
      <c r="R240" s="276"/>
      <c r="S240" s="64"/>
      <c r="X240" s="15"/>
    </row>
    <row r="241" spans="1:25" s="3" customFormat="1" outlineLevel="1" x14ac:dyDescent="0.3">
      <c r="B241" s="33" t="str">
        <f t="shared" si="8"/>
        <v>4.</v>
      </c>
      <c r="C241" s="20">
        <f>COUNTA(C$88:C240)+1</f>
        <v>50</v>
      </c>
      <c r="D241" s="77" t="s">
        <v>783</v>
      </c>
      <c r="E241" s="6" t="str">
        <f t="shared" si="9"/>
        <v>[local currency]</v>
      </c>
      <c r="F241" s="6" t="s">
        <v>811</v>
      </c>
      <c r="G241" s="3" t="s">
        <v>605</v>
      </c>
      <c r="H241" s="177" t="s">
        <v>793</v>
      </c>
      <c r="I241" s="177" t="s">
        <v>793</v>
      </c>
      <c r="J241" s="177" t="s">
        <v>793</v>
      </c>
      <c r="K241" s="177" t="s">
        <v>793</v>
      </c>
      <c r="L241" s="177" t="s">
        <v>793</v>
      </c>
      <c r="M241"/>
      <c r="N241" s="6" t="s">
        <v>677</v>
      </c>
      <c r="O241" s="6" t="s">
        <v>621</v>
      </c>
      <c r="P241" s="279"/>
      <c r="Q241" s="279"/>
      <c r="R241" s="276"/>
    </row>
    <row r="242" spans="1:25" s="3" customFormat="1" outlineLevel="1" x14ac:dyDescent="0.3">
      <c r="B242" s="33" t="str">
        <f t="shared" si="8"/>
        <v>4.</v>
      </c>
      <c r="C242" s="20">
        <f>COUNTA(C$88:C241)+1</f>
        <v>51</v>
      </c>
      <c r="D242" s="77" t="s">
        <v>784</v>
      </c>
      <c r="E242" s="6" t="str">
        <f t="shared" si="9"/>
        <v>[local currency]</v>
      </c>
      <c r="F242" s="6" t="s">
        <v>811</v>
      </c>
      <c r="G242" s="3" t="s">
        <v>607</v>
      </c>
      <c r="H242" s="177" t="s">
        <v>793</v>
      </c>
      <c r="I242" s="177" t="s">
        <v>793</v>
      </c>
      <c r="J242" s="177" t="s">
        <v>793</v>
      </c>
      <c r="K242" s="177" t="s">
        <v>793</v>
      </c>
      <c r="L242" s="177" t="s">
        <v>793</v>
      </c>
      <c r="M242"/>
      <c r="N242" s="6" t="s">
        <v>677</v>
      </c>
      <c r="O242" s="6" t="s">
        <v>621</v>
      </c>
      <c r="P242" s="279"/>
      <c r="Q242" s="279"/>
      <c r="R242" s="276"/>
    </row>
    <row r="243" spans="1:25" s="3" customFormat="1" outlineLevel="1" x14ac:dyDescent="0.3">
      <c r="B243" s="33" t="str">
        <f t="shared" si="8"/>
        <v>4.</v>
      </c>
      <c r="C243" s="20">
        <f>COUNTA(C$88:C242)+1</f>
        <v>52</v>
      </c>
      <c r="D243" s="77" t="s">
        <v>785</v>
      </c>
      <c r="E243" s="6" t="str">
        <f t="shared" si="9"/>
        <v>[local currency]</v>
      </c>
      <c r="F243" s="6" t="s">
        <v>811</v>
      </c>
      <c r="G243" s="3" t="s">
        <v>602</v>
      </c>
      <c r="H243" s="177" t="s">
        <v>793</v>
      </c>
      <c r="I243" s="177" t="s">
        <v>793</v>
      </c>
      <c r="J243" s="177" t="s">
        <v>793</v>
      </c>
      <c r="K243" s="177" t="s">
        <v>793</v>
      </c>
      <c r="L243" s="177" t="s">
        <v>793</v>
      </c>
      <c r="M243"/>
      <c r="N243" s="6" t="s">
        <v>677</v>
      </c>
      <c r="O243" s="6" t="s">
        <v>621</v>
      </c>
      <c r="P243" s="279"/>
      <c r="Q243" s="279"/>
      <c r="R243" s="276"/>
    </row>
    <row r="244" spans="1:25" s="3" customFormat="1" ht="15" customHeight="1" outlineLevel="1" x14ac:dyDescent="0.3">
      <c r="A244"/>
      <c r="B244" s="33" t="str">
        <f t="shared" si="8"/>
        <v>4.</v>
      </c>
      <c r="C244" s="20">
        <f>COUNTA(C$88:C243)+1</f>
        <v>53</v>
      </c>
      <c r="D244" s="77" t="s">
        <v>790</v>
      </c>
      <c r="E244" s="6" t="str">
        <f t="shared" si="9"/>
        <v>[local currency]</v>
      </c>
      <c r="F244" s="6" t="s">
        <v>811</v>
      </c>
      <c r="G244" s="6" t="s">
        <v>606</v>
      </c>
      <c r="H244" s="177" t="s">
        <v>793</v>
      </c>
      <c r="I244" s="177" t="s">
        <v>793</v>
      </c>
      <c r="J244" s="177" t="s">
        <v>793</v>
      </c>
      <c r="K244" s="177" t="s">
        <v>793</v>
      </c>
      <c r="L244" s="177" t="s">
        <v>793</v>
      </c>
      <c r="M244"/>
      <c r="N244" s="6" t="s">
        <v>677</v>
      </c>
      <c r="O244" s="6" t="s">
        <v>621</v>
      </c>
      <c r="P244" s="279"/>
      <c r="Q244" s="279"/>
      <c r="R244" s="276"/>
      <c r="S244" s="24"/>
      <c r="Y244" s="30"/>
    </row>
    <row r="245" spans="1:25" s="3" customFormat="1" outlineLevel="1" x14ac:dyDescent="0.3">
      <c r="B245" s="33" t="str">
        <f t="shared" si="8"/>
        <v>4.</v>
      </c>
      <c r="C245" s="20">
        <f>COUNTA(C$88:C244)+1</f>
        <v>54</v>
      </c>
      <c r="D245" s="77" t="s">
        <v>789</v>
      </c>
      <c r="E245" s="6" t="str">
        <f t="shared" si="9"/>
        <v>[local currency]</v>
      </c>
      <c r="F245" s="6" t="s">
        <v>811</v>
      </c>
      <c r="G245" s="3" t="s">
        <v>608</v>
      </c>
      <c r="H245" s="177" t="s">
        <v>793</v>
      </c>
      <c r="I245" s="177" t="s">
        <v>793</v>
      </c>
      <c r="J245" s="177" t="s">
        <v>793</v>
      </c>
      <c r="K245" s="177" t="s">
        <v>793</v>
      </c>
      <c r="L245" s="177" t="s">
        <v>793</v>
      </c>
      <c r="M245"/>
      <c r="N245" s="6" t="s">
        <v>677</v>
      </c>
      <c r="O245" s="6" t="s">
        <v>621</v>
      </c>
      <c r="P245" s="279"/>
      <c r="Q245" s="279"/>
      <c r="R245" s="276"/>
    </row>
    <row r="246" spans="1:25" s="3" customFormat="1" outlineLevel="1" x14ac:dyDescent="0.3">
      <c r="B246" s="33" t="str">
        <f t="shared" si="8"/>
        <v>4.</v>
      </c>
      <c r="C246" s="20">
        <f>COUNTA(C$88:C245)+1</f>
        <v>55</v>
      </c>
      <c r="D246" s="76" t="s">
        <v>788</v>
      </c>
      <c r="E246" s="6" t="str">
        <f t="shared" si="9"/>
        <v>[local currency]</v>
      </c>
      <c r="F246" s="6" t="s">
        <v>811</v>
      </c>
      <c r="G246" s="3" t="s">
        <v>817</v>
      </c>
      <c r="H246" s="177" t="s">
        <v>793</v>
      </c>
      <c r="I246" s="177" t="s">
        <v>793</v>
      </c>
      <c r="J246" s="177" t="s">
        <v>793</v>
      </c>
      <c r="K246" s="177" t="s">
        <v>793</v>
      </c>
      <c r="L246" s="177" t="s">
        <v>793</v>
      </c>
      <c r="M246"/>
      <c r="N246" s="6" t="s">
        <v>677</v>
      </c>
      <c r="O246" s="6" t="s">
        <v>621</v>
      </c>
      <c r="P246" s="279"/>
      <c r="Q246" s="279"/>
      <c r="R246" s="276"/>
    </row>
    <row r="247" spans="1:25" s="3" customFormat="1" outlineLevel="1" x14ac:dyDescent="0.3">
      <c r="A247"/>
      <c r="B247" s="33" t="str">
        <f t="shared" si="8"/>
        <v>4.</v>
      </c>
      <c r="C247" s="20">
        <f>COUNTA(C$88:C246)+1</f>
        <v>56</v>
      </c>
      <c r="D247" s="76" t="s">
        <v>787</v>
      </c>
      <c r="E247" s="6" t="str">
        <f t="shared" si="9"/>
        <v>[local currency]</v>
      </c>
      <c r="F247" s="6" t="s">
        <v>811</v>
      </c>
      <c r="G247" s="6" t="s">
        <v>600</v>
      </c>
      <c r="H247" s="177" t="s">
        <v>793</v>
      </c>
      <c r="I247" s="177" t="s">
        <v>793</v>
      </c>
      <c r="J247" s="177" t="s">
        <v>793</v>
      </c>
      <c r="K247" s="177" t="s">
        <v>793</v>
      </c>
      <c r="L247" s="177" t="s">
        <v>793</v>
      </c>
      <c r="M247"/>
      <c r="N247" s="6" t="s">
        <v>677</v>
      </c>
      <c r="O247" s="6" t="s">
        <v>621</v>
      </c>
      <c r="P247" s="279"/>
      <c r="Q247" s="279"/>
      <c r="R247" s="276"/>
      <c r="S247" s="64"/>
      <c r="X247" s="15"/>
    </row>
    <row r="248" spans="1:25" s="3" customFormat="1" outlineLevel="1" x14ac:dyDescent="0.3">
      <c r="B248" s="33" t="str">
        <f t="shared" si="8"/>
        <v>4.</v>
      </c>
      <c r="C248" s="20">
        <f>COUNTA(C$88:C247)+1</f>
        <v>57</v>
      </c>
      <c r="D248" s="77" t="s">
        <v>786</v>
      </c>
      <c r="E248" s="6" t="str">
        <f t="shared" si="9"/>
        <v>[local currency]</v>
      </c>
      <c r="F248" s="6" t="s">
        <v>811</v>
      </c>
      <c r="G248" s="3" t="s">
        <v>618</v>
      </c>
      <c r="H248" s="177" t="s">
        <v>793</v>
      </c>
      <c r="I248" s="177" t="s">
        <v>793</v>
      </c>
      <c r="J248" s="177" t="s">
        <v>793</v>
      </c>
      <c r="K248" s="177" t="s">
        <v>793</v>
      </c>
      <c r="L248" s="177" t="s">
        <v>793</v>
      </c>
      <c r="M248"/>
      <c r="N248" s="6" t="s">
        <v>677</v>
      </c>
      <c r="O248" s="6" t="s">
        <v>621</v>
      </c>
      <c r="P248" s="279"/>
      <c r="Q248" s="279"/>
      <c r="R248" s="276"/>
    </row>
    <row r="249" spans="1:25" s="3" customFormat="1" outlineLevel="1" x14ac:dyDescent="0.3">
      <c r="B249" s="33" t="str">
        <f t="shared" si="8"/>
        <v>4.</v>
      </c>
      <c r="C249" s="20">
        <f>COUNTA(C$88:C248)+1</f>
        <v>58</v>
      </c>
      <c r="D249" s="77" t="s">
        <v>736</v>
      </c>
      <c r="E249" s="6" t="str">
        <f t="shared" si="9"/>
        <v>[local currency]</v>
      </c>
      <c r="F249" s="6" t="s">
        <v>811</v>
      </c>
      <c r="G249" s="20"/>
      <c r="H249" s="177" t="s">
        <v>793</v>
      </c>
      <c r="I249" s="177" t="s">
        <v>793</v>
      </c>
      <c r="J249" s="177" t="s">
        <v>793</v>
      </c>
      <c r="K249" s="177" t="s">
        <v>793</v>
      </c>
      <c r="L249" s="177" t="s">
        <v>793</v>
      </c>
      <c r="M249"/>
      <c r="N249" s="6" t="s">
        <v>677</v>
      </c>
      <c r="O249" s="6" t="s">
        <v>621</v>
      </c>
      <c r="P249" s="280"/>
      <c r="Q249" s="280"/>
      <c r="R249" s="277"/>
    </row>
    <row r="250" spans="1:25" s="3" customFormat="1" outlineLevel="1" x14ac:dyDescent="0.3">
      <c r="B250" s="33"/>
      <c r="C250" s="20"/>
      <c r="D250" s="77"/>
      <c r="E250" s="33"/>
      <c r="F250" s="33"/>
      <c r="G250" s="20"/>
      <c r="H250" s="20"/>
      <c r="I250" s="20"/>
      <c r="J250" s="20"/>
      <c r="K250" s="20"/>
      <c r="L250" s="20"/>
      <c r="M250" s="20"/>
      <c r="N250" s="20"/>
      <c r="O250" s="6"/>
      <c r="P250" s="6"/>
      <c r="Q250" s="6"/>
      <c r="R250" s="6"/>
      <c r="S250" s="6"/>
    </row>
    <row r="251" spans="1:25" outlineLevel="1" x14ac:dyDescent="0.3">
      <c r="B251" s="33" t="str">
        <f>$B$3</f>
        <v>4.</v>
      </c>
      <c r="C251" s="20">
        <f>COUNTA(C$88:C249)+1</f>
        <v>59</v>
      </c>
      <c r="D251" s="6" t="s">
        <v>794</v>
      </c>
      <c r="E251" s="6" t="s">
        <v>161</v>
      </c>
      <c r="F251" s="6"/>
      <c r="H251" s="178" t="s">
        <v>161</v>
      </c>
      <c r="I251" s="178" t="s">
        <v>161</v>
      </c>
      <c r="J251" s="178" t="s">
        <v>161</v>
      </c>
      <c r="K251" s="178" t="s">
        <v>161</v>
      </c>
      <c r="L251" s="178" t="s">
        <v>161</v>
      </c>
      <c r="M251" s="33"/>
      <c r="N251" s="6" t="s">
        <v>677</v>
      </c>
      <c r="O251" s="6" t="s">
        <v>621</v>
      </c>
      <c r="P251" t="s">
        <v>915</v>
      </c>
      <c r="Q251" s="3"/>
      <c r="R251" s="3"/>
    </row>
    <row r="252" spans="1:25" s="3" customFormat="1" outlineLevel="1" x14ac:dyDescent="0.3">
      <c r="A252"/>
      <c r="B252" s="33"/>
      <c r="C252" s="33"/>
      <c r="D252" s="33"/>
      <c r="E252" s="33"/>
      <c r="F252" s="33"/>
      <c r="G252" s="20"/>
      <c r="H252" s="157"/>
      <c r="I252" s="157"/>
      <c r="J252" s="157"/>
      <c r="K252" s="157"/>
      <c r="L252" s="157"/>
      <c r="M252" s="33"/>
      <c r="N252" s="33"/>
      <c r="O252" s="6"/>
      <c r="P252" s="33"/>
      <c r="Q252" s="33"/>
      <c r="R252" s="33"/>
      <c r="S252" s="64"/>
      <c r="X252" s="15"/>
    </row>
    <row r="253" spans="1:25" s="3" customFormat="1" outlineLevel="1" x14ac:dyDescent="0.3">
      <c r="B253" s="33" t="str">
        <f>$B$3</f>
        <v>4.</v>
      </c>
      <c r="C253" s="20">
        <f>COUNTA(C$88:C252)+1</f>
        <v>60</v>
      </c>
      <c r="D253" s="2" t="s">
        <v>795</v>
      </c>
      <c r="E253" s="2" t="s">
        <v>161</v>
      </c>
      <c r="F253" s="2"/>
      <c r="G253" s="2"/>
      <c r="H253" s="178" t="s">
        <v>161</v>
      </c>
      <c r="I253" s="178" t="s">
        <v>161</v>
      </c>
      <c r="J253" s="178" t="s">
        <v>161</v>
      </c>
      <c r="K253" s="178" t="s">
        <v>161</v>
      </c>
      <c r="L253" s="178" t="s">
        <v>161</v>
      </c>
      <c r="M253" s="33"/>
      <c r="N253" t="s">
        <v>677</v>
      </c>
      <c r="O253" s="6" t="s">
        <v>621</v>
      </c>
      <c r="P253" t="s">
        <v>910</v>
      </c>
      <c r="S253"/>
      <c r="T253"/>
    </row>
    <row r="254" spans="1:25" s="3" customFormat="1" outlineLevel="1" x14ac:dyDescent="0.3">
      <c r="A254"/>
      <c r="B254" s="33"/>
      <c r="C254" s="33"/>
      <c r="D254" s="33"/>
      <c r="E254" s="33"/>
      <c r="F254" s="33"/>
      <c r="G254" s="20"/>
      <c r="H254" s="20"/>
      <c r="I254" s="20"/>
      <c r="J254" s="20"/>
      <c r="K254" s="20"/>
      <c r="L254" s="20"/>
      <c r="M254"/>
      <c r="N254" s="33"/>
      <c r="O254" s="6"/>
      <c r="P254"/>
      <c r="Q254"/>
      <c r="R254" s="64"/>
      <c r="S254" s="64"/>
      <c r="X254" s="15"/>
    </row>
    <row r="255" spans="1:25" s="3" customFormat="1" outlineLevel="1" x14ac:dyDescent="0.3">
      <c r="A255"/>
      <c r="B255" s="33"/>
      <c r="C255" s="33"/>
      <c r="D255" s="76"/>
      <c r="E255" s="6"/>
      <c r="F255" s="6"/>
      <c r="G255" s="20"/>
      <c r="H255" s="20"/>
      <c r="I255" s="20"/>
      <c r="J255" s="20"/>
      <c r="K255" s="20"/>
      <c r="L255" s="20"/>
      <c r="M255" s="20"/>
      <c r="N255" s="20"/>
      <c r="O255" s="20"/>
      <c r="P255" s="20"/>
      <c r="Q255" s="20"/>
      <c r="R255" s="20"/>
      <c r="S255" s="20"/>
      <c r="T255" s="20"/>
      <c r="U255" s="20"/>
      <c r="X255" s="15"/>
    </row>
    <row r="256" spans="1:25" ht="15" thickBot="1" x14ac:dyDescent="0.35">
      <c r="B256" s="105" t="s">
        <v>792</v>
      </c>
      <c r="C256" s="81"/>
      <c r="D256" s="81"/>
      <c r="E256" s="81"/>
      <c r="F256" s="81"/>
      <c r="G256" s="81"/>
      <c r="H256" s="81"/>
      <c r="I256" s="81"/>
      <c r="J256" s="81"/>
      <c r="K256" s="81"/>
      <c r="L256" s="81"/>
      <c r="M256" s="81"/>
      <c r="N256" s="81"/>
      <c r="O256" s="81"/>
      <c r="P256" s="81"/>
      <c r="Q256" s="81"/>
      <c r="R256" s="81"/>
    </row>
    <row r="257" spans="1:25" ht="15" thickTop="1" x14ac:dyDescent="0.3">
      <c r="B257" s="33"/>
      <c r="C257" s="33"/>
    </row>
    <row r="258" spans="1:25" s="3" customFormat="1" x14ac:dyDescent="0.3">
      <c r="A258"/>
      <c r="B258" s="104" t="s">
        <v>805</v>
      </c>
      <c r="C258" s="33"/>
      <c r="D258" s="94"/>
      <c r="E258" s="80"/>
      <c r="F258" s="80"/>
      <c r="G258" s="80"/>
      <c r="H258" s="80"/>
      <c r="I258" s="80"/>
      <c r="J258" s="80"/>
      <c r="K258" s="80"/>
      <c r="L258" s="80"/>
      <c r="M258" s="80"/>
      <c r="N258" s="80"/>
      <c r="O258" s="80"/>
      <c r="P258" s="80"/>
      <c r="Q258" s="80"/>
      <c r="R258" s="64"/>
      <c r="S258" s="64"/>
      <c r="X258" s="15"/>
    </row>
    <row r="259" spans="1:25" s="3" customFormat="1" x14ac:dyDescent="0.3">
      <c r="A259"/>
      <c r="B259" s="147" t="s">
        <v>804</v>
      </c>
      <c r="C259" s="33"/>
      <c r="D259" s="94"/>
      <c r="E259" s="80"/>
      <c r="F259" s="80"/>
      <c r="G259" s="80"/>
      <c r="H259" s="80"/>
      <c r="I259" s="80"/>
      <c r="J259" s="80"/>
      <c r="K259" s="80"/>
      <c r="L259" s="80"/>
      <c r="M259" s="80"/>
      <c r="N259" s="80"/>
      <c r="O259" s="80"/>
      <c r="P259" s="80"/>
      <c r="Q259" s="80"/>
      <c r="R259" s="64"/>
      <c r="S259" s="64"/>
      <c r="X259" s="15"/>
    </row>
    <row r="260" spans="1:25" s="3" customFormat="1" x14ac:dyDescent="0.3">
      <c r="A260"/>
      <c r="B260" s="147" t="s">
        <v>806</v>
      </c>
      <c r="C260" s="33"/>
      <c r="D260" s="94"/>
      <c r="E260" s="80"/>
      <c r="F260" s="80"/>
      <c r="G260" s="80"/>
      <c r="H260" s="80"/>
      <c r="I260" s="80"/>
      <c r="J260" s="80"/>
      <c r="K260" s="80"/>
      <c r="L260" s="80"/>
      <c r="M260" s="80"/>
      <c r="N260" s="80"/>
      <c r="O260" s="80"/>
      <c r="P260" s="80"/>
      <c r="Q260" s="80"/>
      <c r="R260" s="64"/>
      <c r="S260" s="64"/>
      <c r="X260" s="15"/>
    </row>
    <row r="261" spans="1:25" x14ac:dyDescent="0.3">
      <c r="B261" s="33"/>
      <c r="C261" s="33"/>
    </row>
    <row r="262" spans="1:25" x14ac:dyDescent="0.3">
      <c r="B262" s="33"/>
      <c r="C262" s="33"/>
    </row>
    <row r="263" spans="1:25" outlineLevel="1" x14ac:dyDescent="0.3">
      <c r="B263" s="72" t="s">
        <v>10</v>
      </c>
      <c r="C263" s="72"/>
      <c r="D263" s="72" t="s">
        <v>777</v>
      </c>
      <c r="E263" s="72" t="s">
        <v>1013</v>
      </c>
      <c r="F263" s="72" t="s">
        <v>549</v>
      </c>
      <c r="G263" s="72" t="s">
        <v>13</v>
      </c>
      <c r="H263" s="119" t="s">
        <v>14</v>
      </c>
      <c r="I263" s="119" t="s">
        <v>664</v>
      </c>
      <c r="J263" s="156">
        <f>ST_milestone</f>
        <v>2025</v>
      </c>
      <c r="K263" s="156">
        <f>MT_milestone</f>
        <v>2035</v>
      </c>
      <c r="L263" s="72">
        <f>LT_milestone</f>
        <v>2050</v>
      </c>
      <c r="M263" s="64"/>
      <c r="N263" s="72" t="s">
        <v>595</v>
      </c>
      <c r="O263" s="72" t="s">
        <v>596</v>
      </c>
      <c r="P263" s="72" t="s">
        <v>15</v>
      </c>
      <c r="Q263" s="72" t="s">
        <v>160</v>
      </c>
      <c r="R263" s="72" t="s">
        <v>685</v>
      </c>
      <c r="S263" s="64"/>
    </row>
    <row r="264" spans="1:25" outlineLevel="1" x14ac:dyDescent="0.3"/>
    <row r="265" spans="1:25" s="3" customFormat="1" ht="15" customHeight="1" outlineLevel="1" x14ac:dyDescent="0.3">
      <c r="A265"/>
      <c r="B265" s="33" t="str">
        <f>$B$3</f>
        <v>4.</v>
      </c>
      <c r="C265" s="20">
        <f>COUNTA(C$88:C264)+1</f>
        <v>61</v>
      </c>
      <c r="D265" s="5" t="s">
        <v>803</v>
      </c>
      <c r="E265" s="6" t="s">
        <v>45</v>
      </c>
      <c r="F265" s="6" t="s">
        <v>810</v>
      </c>
      <c r="G265" s="6"/>
      <c r="H265" s="332" t="s">
        <v>1</v>
      </c>
      <c r="I265" s="333"/>
      <c r="J265" s="333"/>
      <c r="K265" s="333"/>
      <c r="L265" s="334"/>
      <c r="M265" s="33"/>
      <c r="N265" s="6" t="s">
        <v>677</v>
      </c>
      <c r="O265" s="6" t="s">
        <v>621</v>
      </c>
      <c r="P265" s="278" t="s">
        <v>912</v>
      </c>
      <c r="Q265" s="275"/>
      <c r="R265" s="275"/>
      <c r="S265" s="24"/>
      <c r="Y265" s="30"/>
    </row>
    <row r="266" spans="1:25" s="3" customFormat="1" ht="15" customHeight="1" outlineLevel="1" x14ac:dyDescent="0.3">
      <c r="A266"/>
      <c r="B266" s="33"/>
      <c r="C266" s="20"/>
      <c r="D266" s="6"/>
      <c r="E266" s="6"/>
      <c r="F266" s="6"/>
      <c r="G266" s="6"/>
      <c r="H266" s="335"/>
      <c r="I266" s="336"/>
      <c r="J266" s="336"/>
      <c r="K266" s="336"/>
      <c r="L266" s="337"/>
      <c r="M266" s="33"/>
      <c r="N266" s="6"/>
      <c r="O266" s="6"/>
      <c r="P266" s="279"/>
      <c r="Q266" s="276"/>
      <c r="R266" s="276"/>
      <c r="S266" s="24"/>
      <c r="Y266" s="30"/>
    </row>
    <row r="267" spans="1:25" s="3" customFormat="1" ht="15" customHeight="1" outlineLevel="1" x14ac:dyDescent="0.3">
      <c r="A267"/>
      <c r="B267" s="33"/>
      <c r="C267" s="20"/>
      <c r="D267" s="6"/>
      <c r="E267" s="6"/>
      <c r="F267" s="6"/>
      <c r="G267" s="6"/>
      <c r="H267" s="335"/>
      <c r="I267" s="336"/>
      <c r="J267" s="336"/>
      <c r="K267" s="336"/>
      <c r="L267" s="337"/>
      <c r="M267" s="33"/>
      <c r="N267" s="6"/>
      <c r="O267" s="6"/>
      <c r="P267" s="279"/>
      <c r="Q267" s="276"/>
      <c r="R267" s="276"/>
      <c r="S267" s="24"/>
      <c r="Y267" s="30"/>
    </row>
    <row r="268" spans="1:25" s="3" customFormat="1" ht="15" customHeight="1" outlineLevel="1" x14ac:dyDescent="0.3">
      <c r="A268"/>
      <c r="B268" s="33"/>
      <c r="C268" s="20"/>
      <c r="D268" s="6"/>
      <c r="E268" s="6"/>
      <c r="F268" s="6"/>
      <c r="G268" s="6"/>
      <c r="H268" s="335"/>
      <c r="I268" s="336"/>
      <c r="J268" s="336"/>
      <c r="K268" s="336"/>
      <c r="L268" s="337"/>
      <c r="M268" s="33"/>
      <c r="N268" s="6"/>
      <c r="O268" s="6"/>
      <c r="P268" s="279"/>
      <c r="Q268" s="276"/>
      <c r="R268" s="276"/>
      <c r="S268" s="24"/>
      <c r="Y268" s="30"/>
    </row>
    <row r="269" spans="1:25" s="3" customFormat="1" ht="25.8" customHeight="1" outlineLevel="1" x14ac:dyDescent="0.3">
      <c r="A269"/>
      <c r="B269" s="33"/>
      <c r="C269" s="20"/>
      <c r="D269" s="6"/>
      <c r="E269" s="6"/>
      <c r="F269" s="6"/>
      <c r="G269" s="6"/>
      <c r="H269" s="338"/>
      <c r="I269" s="339"/>
      <c r="J269" s="339"/>
      <c r="K269" s="339"/>
      <c r="L269" s="340"/>
      <c r="M269" s="33"/>
      <c r="N269" s="6"/>
      <c r="O269" s="6"/>
      <c r="P269" s="280"/>
      <c r="Q269" s="277"/>
      <c r="R269" s="277"/>
      <c r="S269" s="24"/>
      <c r="Y269" s="30"/>
    </row>
    <row r="270" spans="1:25" s="3" customFormat="1" ht="15" customHeight="1" outlineLevel="1" x14ac:dyDescent="0.3">
      <c r="A270"/>
      <c r="B270" s="33"/>
      <c r="C270" s="33"/>
      <c r="D270" s="6"/>
      <c r="E270" s="6"/>
      <c r="F270" s="6"/>
      <c r="G270" s="6"/>
      <c r="H270" s="6"/>
      <c r="I270" s="6"/>
      <c r="J270" s="6"/>
      <c r="K270" s="6"/>
      <c r="L270" s="6"/>
      <c r="M270" s="33"/>
      <c r="N270" s="6"/>
      <c r="O270" s="6"/>
      <c r="P270" s="6"/>
      <c r="Q270" s="6"/>
      <c r="R270" s="6"/>
      <c r="S270" s="24"/>
      <c r="Y270" s="30"/>
    </row>
    <row r="271" spans="1:25" s="3" customFormat="1" ht="15" customHeight="1" outlineLevel="1" x14ac:dyDescent="0.3">
      <c r="A271"/>
      <c r="B271" s="33"/>
      <c r="C271" s="33"/>
      <c r="D271" s="99" t="str">
        <f>"Breakdown "&amp;Mitigation_breakdown</f>
        <v>Breakdown by sector</v>
      </c>
      <c r="E271" s="6"/>
      <c r="F271" s="6"/>
      <c r="G271" s="6"/>
      <c r="H271" s="6"/>
      <c r="I271" s="6"/>
      <c r="J271" s="6"/>
      <c r="K271" s="6"/>
      <c r="L271" s="6"/>
      <c r="M271" s="33"/>
      <c r="N271" s="6"/>
      <c r="O271" s="6"/>
      <c r="P271" s="6"/>
      <c r="Q271" s="6"/>
      <c r="S271" s="24"/>
      <c r="Y271" s="30"/>
    </row>
    <row r="272" spans="1:25" s="3" customFormat="1" ht="15" customHeight="1" outlineLevel="1" x14ac:dyDescent="0.3">
      <c r="A272"/>
      <c r="B272" s="33" t="str">
        <f>$B$3</f>
        <v>4.</v>
      </c>
      <c r="C272" s="20">
        <f>COUNTA(C$88:C271)+1</f>
        <v>62</v>
      </c>
      <c r="D272" s="174" t="str">
        <f>'2_LTS_Overview'!$E$90</f>
        <v xml:space="preserve">   energy production</v>
      </c>
      <c r="E272" s="6" t="s">
        <v>45</v>
      </c>
      <c r="F272" s="6" t="s">
        <v>810</v>
      </c>
      <c r="G272" s="6"/>
      <c r="H272" s="332" t="s">
        <v>1</v>
      </c>
      <c r="I272" s="333"/>
      <c r="J272" s="333"/>
      <c r="K272" s="333"/>
      <c r="L272" s="334"/>
      <c r="M272" s="33"/>
      <c r="N272" s="6" t="s">
        <v>677</v>
      </c>
      <c r="O272" s="6" t="s">
        <v>621</v>
      </c>
      <c r="P272" s="278" t="s">
        <v>913</v>
      </c>
      <c r="Q272" s="275"/>
      <c r="R272" s="275"/>
      <c r="S272" s="24"/>
      <c r="Y272" s="30"/>
    </row>
    <row r="273" spans="1:25" s="3" customFormat="1" ht="15" customHeight="1" outlineLevel="1" x14ac:dyDescent="0.3">
      <c r="A273"/>
      <c r="B273" s="33"/>
      <c r="C273" s="20"/>
      <c r="D273" s="175"/>
      <c r="E273" s="6"/>
      <c r="F273" s="6"/>
      <c r="G273" s="6"/>
      <c r="H273" s="335"/>
      <c r="I273" s="336"/>
      <c r="J273" s="336"/>
      <c r="K273" s="336"/>
      <c r="L273" s="337"/>
      <c r="M273" s="33"/>
      <c r="N273" s="6"/>
      <c r="O273" s="6"/>
      <c r="P273" s="279"/>
      <c r="Q273" s="276"/>
      <c r="R273" s="276"/>
      <c r="S273" s="24"/>
      <c r="Y273" s="30"/>
    </row>
    <row r="274" spans="1:25" s="3" customFormat="1" ht="15" customHeight="1" outlineLevel="1" x14ac:dyDescent="0.3">
      <c r="A274"/>
      <c r="B274" s="33"/>
      <c r="C274" s="20"/>
      <c r="D274" s="175"/>
      <c r="E274" s="6"/>
      <c r="F274" s="6"/>
      <c r="G274" s="6"/>
      <c r="H274" s="335"/>
      <c r="I274" s="336"/>
      <c r="J274" s="336"/>
      <c r="K274" s="336"/>
      <c r="L274" s="337"/>
      <c r="M274" s="33"/>
      <c r="N274" s="6"/>
      <c r="O274" s="6"/>
      <c r="P274" s="279"/>
      <c r="Q274" s="276"/>
      <c r="R274" s="276"/>
      <c r="S274" s="24"/>
      <c r="Y274" s="30"/>
    </row>
    <row r="275" spans="1:25" s="3" customFormat="1" ht="15" customHeight="1" outlineLevel="1" x14ac:dyDescent="0.3">
      <c r="A275"/>
      <c r="B275" s="33"/>
      <c r="C275" s="20"/>
      <c r="D275" s="175"/>
      <c r="E275" s="6"/>
      <c r="F275" s="6"/>
      <c r="G275" s="6"/>
      <c r="H275" s="335"/>
      <c r="I275" s="336"/>
      <c r="J275" s="336"/>
      <c r="K275" s="336"/>
      <c r="L275" s="337"/>
      <c r="M275" s="33"/>
      <c r="N275" s="6"/>
      <c r="O275" s="6"/>
      <c r="P275" s="279"/>
      <c r="Q275" s="276"/>
      <c r="R275" s="276"/>
      <c r="S275" s="24"/>
      <c r="Y275" s="30"/>
    </row>
    <row r="276" spans="1:25" s="3" customFormat="1" ht="15" customHeight="1" outlineLevel="1" x14ac:dyDescent="0.3">
      <c r="A276"/>
      <c r="B276" s="33"/>
      <c r="C276" s="20"/>
      <c r="D276" s="175"/>
      <c r="E276" s="6"/>
      <c r="F276" s="6"/>
      <c r="G276" s="6"/>
      <c r="H276" s="338"/>
      <c r="I276" s="339"/>
      <c r="J276" s="339"/>
      <c r="K276" s="339"/>
      <c r="L276" s="340"/>
      <c r="M276" s="33"/>
      <c r="N276" s="6"/>
      <c r="O276" s="6"/>
      <c r="P276" s="280"/>
      <c r="Q276" s="277"/>
      <c r="R276" s="277"/>
      <c r="S276" s="24"/>
      <c r="Y276" s="30"/>
    </row>
    <row r="277" spans="1:25" s="3" customFormat="1" ht="15" customHeight="1" outlineLevel="1" x14ac:dyDescent="0.3">
      <c r="A277"/>
      <c r="B277" s="33" t="str">
        <f>$B$3</f>
        <v>4.</v>
      </c>
      <c r="C277" s="20">
        <f>COUNTA(C$88:C272)+1</f>
        <v>63</v>
      </c>
      <c r="D277" s="175" t="str">
        <f>'2_LTS_Overview'!$E$91</f>
        <v xml:space="preserve">   buildings</v>
      </c>
      <c r="E277" s="6" t="s">
        <v>45</v>
      </c>
      <c r="F277" s="6" t="s">
        <v>810</v>
      </c>
      <c r="G277" s="6"/>
      <c r="H277" s="332" t="s">
        <v>1</v>
      </c>
      <c r="I277" s="333"/>
      <c r="J277" s="333"/>
      <c r="K277" s="333"/>
      <c r="L277" s="334"/>
      <c r="M277" s="33"/>
      <c r="N277" s="6" t="s">
        <v>677</v>
      </c>
      <c r="O277" s="6" t="s">
        <v>621</v>
      </c>
      <c r="P277" s="278" t="s">
        <v>913</v>
      </c>
      <c r="Q277" s="275"/>
      <c r="R277" s="275"/>
      <c r="S277" s="24"/>
      <c r="Y277" s="30"/>
    </row>
    <row r="278" spans="1:25" s="3" customFormat="1" ht="15" customHeight="1" outlineLevel="1" x14ac:dyDescent="0.3">
      <c r="A278"/>
      <c r="B278" s="33"/>
      <c r="C278" s="20"/>
      <c r="D278" s="175"/>
      <c r="E278" s="6"/>
      <c r="F278" s="6"/>
      <c r="G278" s="6"/>
      <c r="H278" s="335"/>
      <c r="I278" s="336"/>
      <c r="J278" s="336"/>
      <c r="K278" s="336"/>
      <c r="L278" s="337"/>
      <c r="M278" s="33"/>
      <c r="N278" s="6"/>
      <c r="O278" s="6"/>
      <c r="P278" s="279"/>
      <c r="Q278" s="276"/>
      <c r="R278" s="276"/>
      <c r="S278" s="24"/>
      <c r="Y278" s="30"/>
    </row>
    <row r="279" spans="1:25" s="3" customFormat="1" ht="15" customHeight="1" outlineLevel="1" x14ac:dyDescent="0.3">
      <c r="A279"/>
      <c r="B279" s="33"/>
      <c r="C279" s="20"/>
      <c r="D279" s="175"/>
      <c r="E279" s="6"/>
      <c r="F279" s="6"/>
      <c r="G279" s="6"/>
      <c r="H279" s="335"/>
      <c r="I279" s="336"/>
      <c r="J279" s="336"/>
      <c r="K279" s="336"/>
      <c r="L279" s="337"/>
      <c r="M279" s="33"/>
      <c r="N279" s="6"/>
      <c r="O279" s="6"/>
      <c r="P279" s="279"/>
      <c r="Q279" s="276"/>
      <c r="R279" s="276"/>
      <c r="S279" s="24"/>
      <c r="Y279" s="30"/>
    </row>
    <row r="280" spans="1:25" s="3" customFormat="1" ht="15" customHeight="1" outlineLevel="1" x14ac:dyDescent="0.3">
      <c r="A280"/>
      <c r="B280" s="33"/>
      <c r="C280" s="20"/>
      <c r="D280" s="175"/>
      <c r="E280" s="6"/>
      <c r="F280" s="6"/>
      <c r="G280" s="6"/>
      <c r="H280" s="335"/>
      <c r="I280" s="336"/>
      <c r="J280" s="336"/>
      <c r="K280" s="336"/>
      <c r="L280" s="337"/>
      <c r="M280" s="33"/>
      <c r="N280" s="6"/>
      <c r="O280" s="6"/>
      <c r="P280" s="279"/>
      <c r="Q280" s="276"/>
      <c r="R280" s="276"/>
      <c r="S280" s="24"/>
      <c r="Y280" s="30"/>
    </row>
    <row r="281" spans="1:25" s="3" customFormat="1" ht="15" customHeight="1" outlineLevel="1" x14ac:dyDescent="0.3">
      <c r="A281"/>
      <c r="B281" s="33"/>
      <c r="C281" s="20"/>
      <c r="D281" s="175"/>
      <c r="E281" s="6"/>
      <c r="F281" s="6"/>
      <c r="G281" s="6"/>
      <c r="H281" s="338"/>
      <c r="I281" s="339"/>
      <c r="J281" s="339"/>
      <c r="K281" s="339"/>
      <c r="L281" s="340"/>
      <c r="M281" s="33"/>
      <c r="N281" s="6"/>
      <c r="O281" s="6"/>
      <c r="P281" s="280"/>
      <c r="Q281" s="277"/>
      <c r="R281" s="277"/>
      <c r="S281" s="24"/>
      <c r="Y281" s="30"/>
    </row>
    <row r="282" spans="1:25" s="3" customFormat="1" ht="15" customHeight="1" outlineLevel="1" x14ac:dyDescent="0.3">
      <c r="A282"/>
      <c r="B282" s="33" t="str">
        <f>$B$3</f>
        <v>4.</v>
      </c>
      <c r="C282" s="20">
        <f>COUNTA(C$88:C277)+1</f>
        <v>64</v>
      </c>
      <c r="D282" s="175" t="str">
        <f>'2_LTS_Overview'!$E$92</f>
        <v xml:space="preserve">   transport</v>
      </c>
      <c r="E282" s="6" t="s">
        <v>45</v>
      </c>
      <c r="F282" s="6" t="s">
        <v>810</v>
      </c>
      <c r="G282" s="6"/>
      <c r="H282" s="332" t="s">
        <v>1</v>
      </c>
      <c r="I282" s="333"/>
      <c r="J282" s="333"/>
      <c r="K282" s="333"/>
      <c r="L282" s="334"/>
      <c r="M282" s="33"/>
      <c r="N282" s="6" t="s">
        <v>677</v>
      </c>
      <c r="O282" s="6" t="s">
        <v>621</v>
      </c>
      <c r="P282" s="278" t="s">
        <v>913</v>
      </c>
      <c r="Q282" s="275"/>
      <c r="R282" s="275"/>
      <c r="S282" s="24"/>
      <c r="Y282" s="30"/>
    </row>
    <row r="283" spans="1:25" s="3" customFormat="1" ht="15" customHeight="1" outlineLevel="1" x14ac:dyDescent="0.3">
      <c r="A283"/>
      <c r="B283" s="33"/>
      <c r="C283" s="20"/>
      <c r="D283" s="175"/>
      <c r="E283" s="6"/>
      <c r="F283" s="6"/>
      <c r="G283" s="6"/>
      <c r="H283" s="335"/>
      <c r="I283" s="336"/>
      <c r="J283" s="336"/>
      <c r="K283" s="336"/>
      <c r="L283" s="337"/>
      <c r="M283" s="33"/>
      <c r="N283" s="6"/>
      <c r="O283" s="6"/>
      <c r="P283" s="279"/>
      <c r="Q283" s="276"/>
      <c r="R283" s="276"/>
      <c r="S283" s="24"/>
      <c r="Y283" s="30"/>
    </row>
    <row r="284" spans="1:25" s="3" customFormat="1" ht="15" customHeight="1" outlineLevel="1" x14ac:dyDescent="0.3">
      <c r="A284"/>
      <c r="B284" s="33"/>
      <c r="C284" s="20"/>
      <c r="D284" s="175"/>
      <c r="E284" s="6"/>
      <c r="F284" s="6"/>
      <c r="G284" s="6"/>
      <c r="H284" s="335"/>
      <c r="I284" s="336"/>
      <c r="J284" s="336"/>
      <c r="K284" s="336"/>
      <c r="L284" s="337"/>
      <c r="M284" s="33"/>
      <c r="N284" s="6"/>
      <c r="O284" s="6"/>
      <c r="P284" s="279"/>
      <c r="Q284" s="276"/>
      <c r="R284" s="276"/>
      <c r="S284" s="24"/>
      <c r="Y284" s="30"/>
    </row>
    <row r="285" spans="1:25" s="3" customFormat="1" ht="15" customHeight="1" outlineLevel="1" x14ac:dyDescent="0.3">
      <c r="A285"/>
      <c r="B285" s="33"/>
      <c r="C285" s="20"/>
      <c r="D285" s="175"/>
      <c r="E285" s="6"/>
      <c r="F285" s="6"/>
      <c r="G285" s="6"/>
      <c r="H285" s="335"/>
      <c r="I285" s="336"/>
      <c r="J285" s="336"/>
      <c r="K285" s="336"/>
      <c r="L285" s="337"/>
      <c r="M285" s="33"/>
      <c r="N285" s="6"/>
      <c r="O285" s="6"/>
      <c r="P285" s="279"/>
      <c r="Q285" s="276"/>
      <c r="R285" s="276"/>
      <c r="S285" s="24"/>
      <c r="Y285" s="30"/>
    </row>
    <row r="286" spans="1:25" s="3" customFormat="1" ht="15" customHeight="1" outlineLevel="1" x14ac:dyDescent="0.3">
      <c r="A286"/>
      <c r="B286" s="33"/>
      <c r="C286" s="20"/>
      <c r="D286" s="175"/>
      <c r="E286" s="6"/>
      <c r="F286" s="6"/>
      <c r="G286" s="6"/>
      <c r="H286" s="338"/>
      <c r="I286" s="339"/>
      <c r="J286" s="339"/>
      <c r="K286" s="339"/>
      <c r="L286" s="340"/>
      <c r="M286" s="33"/>
      <c r="N286" s="6"/>
      <c r="O286" s="6"/>
      <c r="P286" s="280"/>
      <c r="Q286" s="277"/>
      <c r="R286" s="277"/>
      <c r="S286" s="24"/>
      <c r="Y286" s="30"/>
    </row>
    <row r="287" spans="1:25" s="3" customFormat="1" ht="15" customHeight="1" outlineLevel="1" x14ac:dyDescent="0.3">
      <c r="A287"/>
      <c r="B287" s="33" t="str">
        <f>$B$3</f>
        <v>4.</v>
      </c>
      <c r="C287" s="20">
        <f>COUNTA(C$88:C282)+1</f>
        <v>65</v>
      </c>
      <c r="D287" s="175" t="str">
        <f>'2_LTS_Overview'!$E$93</f>
        <v xml:space="preserve">   industry</v>
      </c>
      <c r="E287" s="6" t="s">
        <v>45</v>
      </c>
      <c r="F287" s="6" t="s">
        <v>810</v>
      </c>
      <c r="G287" s="6"/>
      <c r="H287" s="332" t="s">
        <v>1</v>
      </c>
      <c r="I287" s="333"/>
      <c r="J287" s="333"/>
      <c r="K287" s="333"/>
      <c r="L287" s="334"/>
      <c r="M287" s="33"/>
      <c r="N287" s="6" t="s">
        <v>677</v>
      </c>
      <c r="O287" s="6" t="s">
        <v>621</v>
      </c>
      <c r="P287" s="278" t="s">
        <v>913</v>
      </c>
      <c r="Q287" s="275"/>
      <c r="R287" s="275"/>
      <c r="S287" s="24"/>
      <c r="Y287" s="30"/>
    </row>
    <row r="288" spans="1:25" s="3" customFormat="1" ht="15" customHeight="1" outlineLevel="1" x14ac:dyDescent="0.3">
      <c r="A288"/>
      <c r="B288" s="33"/>
      <c r="C288" s="20"/>
      <c r="D288" s="175"/>
      <c r="E288" s="6"/>
      <c r="F288" s="6"/>
      <c r="G288" s="6"/>
      <c r="H288" s="335"/>
      <c r="I288" s="336"/>
      <c r="J288" s="336"/>
      <c r="K288" s="336"/>
      <c r="L288" s="337"/>
      <c r="M288" s="33"/>
      <c r="N288" s="6"/>
      <c r="O288" s="6"/>
      <c r="P288" s="279"/>
      <c r="Q288" s="276"/>
      <c r="R288" s="276"/>
      <c r="S288" s="24"/>
      <c r="Y288" s="30"/>
    </row>
    <row r="289" spans="1:25" s="3" customFormat="1" ht="15" customHeight="1" outlineLevel="1" x14ac:dyDescent="0.3">
      <c r="A289"/>
      <c r="B289" s="33"/>
      <c r="C289" s="20"/>
      <c r="D289" s="175"/>
      <c r="E289" s="6"/>
      <c r="F289" s="6"/>
      <c r="G289" s="6"/>
      <c r="H289" s="335"/>
      <c r="I289" s="336"/>
      <c r="J289" s="336"/>
      <c r="K289" s="336"/>
      <c r="L289" s="337"/>
      <c r="M289" s="33"/>
      <c r="N289" s="6"/>
      <c r="O289" s="6"/>
      <c r="P289" s="279"/>
      <c r="Q289" s="276"/>
      <c r="R289" s="276"/>
      <c r="S289" s="24"/>
      <c r="Y289" s="30"/>
    </row>
    <row r="290" spans="1:25" s="3" customFormat="1" ht="15" customHeight="1" outlineLevel="1" x14ac:dyDescent="0.3">
      <c r="A290"/>
      <c r="B290" s="33"/>
      <c r="C290" s="20"/>
      <c r="D290" s="175"/>
      <c r="E290" s="6"/>
      <c r="F290" s="6"/>
      <c r="G290" s="6"/>
      <c r="H290" s="335"/>
      <c r="I290" s="336"/>
      <c r="J290" s="336"/>
      <c r="K290" s="336"/>
      <c r="L290" s="337"/>
      <c r="M290" s="33"/>
      <c r="N290" s="6"/>
      <c r="O290" s="6"/>
      <c r="P290" s="279"/>
      <c r="Q290" s="276"/>
      <c r="R290" s="276"/>
      <c r="S290" s="24"/>
      <c r="Y290" s="30"/>
    </row>
    <row r="291" spans="1:25" s="3" customFormat="1" ht="15" customHeight="1" outlineLevel="1" x14ac:dyDescent="0.3">
      <c r="A291"/>
      <c r="B291" s="33"/>
      <c r="C291" s="20"/>
      <c r="D291" s="175"/>
      <c r="E291" s="6"/>
      <c r="F291" s="6"/>
      <c r="G291" s="6"/>
      <c r="H291" s="338"/>
      <c r="I291" s="339"/>
      <c r="J291" s="339"/>
      <c r="K291" s="339"/>
      <c r="L291" s="340"/>
      <c r="M291" s="33"/>
      <c r="N291" s="6"/>
      <c r="O291" s="6"/>
      <c r="P291" s="280"/>
      <c r="Q291" s="277"/>
      <c r="R291" s="277"/>
      <c r="S291" s="24"/>
      <c r="Y291" s="30"/>
    </row>
    <row r="292" spans="1:25" s="3" customFormat="1" ht="15" customHeight="1" outlineLevel="1" x14ac:dyDescent="0.3">
      <c r="A292"/>
      <c r="B292" s="33" t="str">
        <f>$B$3</f>
        <v>4.</v>
      </c>
      <c r="C292" s="20">
        <f>COUNTA(C$88:C287)+1</f>
        <v>66</v>
      </c>
      <c r="D292" s="175" t="str">
        <f>'2_LTS_Overview'!$E$94</f>
        <v xml:space="preserve">   AFOLU</v>
      </c>
      <c r="E292" s="6" t="s">
        <v>45</v>
      </c>
      <c r="F292" s="6" t="s">
        <v>810</v>
      </c>
      <c r="G292" s="6"/>
      <c r="H292" s="332" t="s">
        <v>1</v>
      </c>
      <c r="I292" s="333"/>
      <c r="J292" s="333"/>
      <c r="K292" s="333"/>
      <c r="L292" s="334"/>
      <c r="M292" s="33"/>
      <c r="N292" s="6" t="s">
        <v>677</v>
      </c>
      <c r="O292" s="6" t="s">
        <v>621</v>
      </c>
      <c r="P292" s="278" t="s">
        <v>913</v>
      </c>
      <c r="Q292" s="275"/>
      <c r="R292" s="275"/>
      <c r="S292" s="24"/>
      <c r="Y292" s="30"/>
    </row>
    <row r="293" spans="1:25" s="3" customFormat="1" ht="15" customHeight="1" outlineLevel="1" x14ac:dyDescent="0.3">
      <c r="A293"/>
      <c r="B293" s="33"/>
      <c r="C293" s="20"/>
      <c r="D293" s="175"/>
      <c r="E293" s="6"/>
      <c r="F293" s="6"/>
      <c r="G293" s="6"/>
      <c r="H293" s="335"/>
      <c r="I293" s="336"/>
      <c r="J293" s="336"/>
      <c r="K293" s="336"/>
      <c r="L293" s="337"/>
      <c r="M293" s="33"/>
      <c r="N293" s="6"/>
      <c r="O293" s="6"/>
      <c r="P293" s="279"/>
      <c r="Q293" s="276"/>
      <c r="R293" s="276"/>
      <c r="S293" s="24"/>
      <c r="Y293" s="30"/>
    </row>
    <row r="294" spans="1:25" s="3" customFormat="1" ht="15" customHeight="1" outlineLevel="1" x14ac:dyDescent="0.3">
      <c r="A294"/>
      <c r="B294" s="33"/>
      <c r="C294" s="20"/>
      <c r="D294" s="175"/>
      <c r="E294" s="6"/>
      <c r="F294" s="6"/>
      <c r="G294" s="6"/>
      <c r="H294" s="335"/>
      <c r="I294" s="336"/>
      <c r="J294" s="336"/>
      <c r="K294" s="336"/>
      <c r="L294" s="337"/>
      <c r="M294" s="33"/>
      <c r="N294" s="6"/>
      <c r="O294" s="6"/>
      <c r="P294" s="279"/>
      <c r="Q294" s="276"/>
      <c r="R294" s="276"/>
      <c r="S294" s="24"/>
      <c r="Y294" s="30"/>
    </row>
    <row r="295" spans="1:25" s="3" customFormat="1" ht="15" customHeight="1" outlineLevel="1" x14ac:dyDescent="0.3">
      <c r="A295"/>
      <c r="B295" s="33"/>
      <c r="C295" s="20"/>
      <c r="D295" s="175"/>
      <c r="E295" s="6"/>
      <c r="F295" s="6"/>
      <c r="G295" s="6"/>
      <c r="H295" s="335"/>
      <c r="I295" s="336"/>
      <c r="J295" s="336"/>
      <c r="K295" s="336"/>
      <c r="L295" s="337"/>
      <c r="M295" s="33"/>
      <c r="N295" s="6"/>
      <c r="O295" s="6"/>
      <c r="P295" s="279"/>
      <c r="Q295" s="276"/>
      <c r="R295" s="276"/>
      <c r="S295" s="24"/>
      <c r="Y295" s="30"/>
    </row>
    <row r="296" spans="1:25" s="3" customFormat="1" ht="15" customHeight="1" outlineLevel="1" x14ac:dyDescent="0.3">
      <c r="A296"/>
      <c r="B296" s="33"/>
      <c r="C296" s="20"/>
      <c r="D296" s="175"/>
      <c r="E296" s="6"/>
      <c r="F296" s="6"/>
      <c r="G296" s="6"/>
      <c r="H296" s="338"/>
      <c r="I296" s="339"/>
      <c r="J296" s="339"/>
      <c r="K296" s="339"/>
      <c r="L296" s="340"/>
      <c r="M296" s="33"/>
      <c r="N296" s="6"/>
      <c r="O296" s="6"/>
      <c r="P296" s="280"/>
      <c r="Q296" s="277"/>
      <c r="R296" s="277"/>
      <c r="S296" s="24"/>
      <c r="Y296" s="30"/>
    </row>
    <row r="297" spans="1:25" s="3" customFormat="1" ht="15" customHeight="1" outlineLevel="1" x14ac:dyDescent="0.3">
      <c r="A297"/>
      <c r="B297" s="33" t="str">
        <f>$B$3</f>
        <v>4.</v>
      </c>
      <c r="C297" s="20">
        <f>COUNTA(C$88:C292)+1</f>
        <v>67</v>
      </c>
      <c r="D297" s="175" t="str">
        <f>'2_LTS_Overview'!$E$95</f>
        <v xml:space="preserve">   [other]</v>
      </c>
      <c r="E297" s="6" t="s">
        <v>45</v>
      </c>
      <c r="F297" s="6" t="s">
        <v>810</v>
      </c>
      <c r="G297" s="6"/>
      <c r="H297" s="332" t="s">
        <v>1</v>
      </c>
      <c r="I297" s="333"/>
      <c r="J297" s="333"/>
      <c r="K297" s="333"/>
      <c r="L297" s="334"/>
      <c r="M297" s="33"/>
      <c r="N297" s="6" t="s">
        <v>677</v>
      </c>
      <c r="O297" s="6" t="s">
        <v>621</v>
      </c>
      <c r="P297" s="278" t="s">
        <v>913</v>
      </c>
      <c r="Q297" s="275"/>
      <c r="R297" s="275"/>
      <c r="S297" s="24"/>
      <c r="Y297" s="30"/>
    </row>
    <row r="298" spans="1:25" s="3" customFormat="1" ht="15" customHeight="1" outlineLevel="1" x14ac:dyDescent="0.3">
      <c r="A298"/>
      <c r="B298" s="33"/>
      <c r="C298" s="20"/>
      <c r="D298" s="175"/>
      <c r="E298" s="6"/>
      <c r="F298" s="6"/>
      <c r="G298" s="6"/>
      <c r="H298" s="335"/>
      <c r="I298" s="336"/>
      <c r="J298" s="336"/>
      <c r="K298" s="336"/>
      <c r="L298" s="337"/>
      <c r="M298" s="33"/>
      <c r="N298" s="6"/>
      <c r="O298" s="6"/>
      <c r="P298" s="279"/>
      <c r="Q298" s="276"/>
      <c r="R298" s="276"/>
      <c r="S298" s="24"/>
      <c r="Y298" s="30"/>
    </row>
    <row r="299" spans="1:25" s="3" customFormat="1" ht="15" customHeight="1" outlineLevel="1" x14ac:dyDescent="0.3">
      <c r="A299"/>
      <c r="B299" s="33"/>
      <c r="C299" s="20"/>
      <c r="D299" s="175"/>
      <c r="E299" s="6"/>
      <c r="F299" s="6"/>
      <c r="G299" s="6"/>
      <c r="H299" s="335"/>
      <c r="I299" s="336"/>
      <c r="J299" s="336"/>
      <c r="K299" s="336"/>
      <c r="L299" s="337"/>
      <c r="M299" s="33"/>
      <c r="N299" s="6"/>
      <c r="O299" s="6"/>
      <c r="P299" s="279"/>
      <c r="Q299" s="276"/>
      <c r="R299" s="276"/>
      <c r="S299" s="24"/>
      <c r="Y299" s="30"/>
    </row>
    <row r="300" spans="1:25" s="3" customFormat="1" ht="15" customHeight="1" outlineLevel="1" x14ac:dyDescent="0.3">
      <c r="A300"/>
      <c r="B300" s="33"/>
      <c r="C300" s="20"/>
      <c r="D300" s="175"/>
      <c r="E300" s="6"/>
      <c r="F300" s="6"/>
      <c r="G300" s="6"/>
      <c r="H300" s="335"/>
      <c r="I300" s="336"/>
      <c r="J300" s="336"/>
      <c r="K300" s="336"/>
      <c r="L300" s="337"/>
      <c r="M300" s="33"/>
      <c r="N300" s="6"/>
      <c r="O300" s="6"/>
      <c r="P300" s="279"/>
      <c r="Q300" s="276"/>
      <c r="R300" s="276"/>
      <c r="S300" s="24"/>
      <c r="Y300" s="30"/>
    </row>
    <row r="301" spans="1:25" s="3" customFormat="1" ht="15" customHeight="1" outlineLevel="1" x14ac:dyDescent="0.3">
      <c r="A301"/>
      <c r="B301" s="33"/>
      <c r="C301" s="20"/>
      <c r="D301" s="176"/>
      <c r="E301" s="6"/>
      <c r="F301" s="6"/>
      <c r="G301" s="6"/>
      <c r="H301" s="338"/>
      <c r="I301" s="339"/>
      <c r="J301" s="339"/>
      <c r="K301" s="339"/>
      <c r="L301" s="340"/>
      <c r="M301" s="33"/>
      <c r="N301" s="6"/>
      <c r="O301" s="6"/>
      <c r="P301" s="280"/>
      <c r="Q301" s="277"/>
      <c r="R301" s="277"/>
      <c r="S301" s="24"/>
      <c r="Y301" s="30"/>
    </row>
    <row r="302" spans="1:25" outlineLevel="1" x14ac:dyDescent="0.3">
      <c r="B302" s="33"/>
      <c r="C302" s="33"/>
    </row>
    <row r="303" spans="1:25" outlineLevel="1" x14ac:dyDescent="0.3">
      <c r="B303" s="33"/>
      <c r="C303" s="33"/>
    </row>
    <row r="304" spans="1:25" s="3" customFormat="1" outlineLevel="1" x14ac:dyDescent="0.3">
      <c r="A304"/>
      <c r="B304" s="33"/>
      <c r="C304" s="33"/>
      <c r="D304" s="99" t="str">
        <f>"Breakdown "&amp;Mitigation_breakdown</f>
        <v>Breakdown by sector</v>
      </c>
      <c r="E304" s="6"/>
      <c r="F304" s="6"/>
      <c r="G304" s="20"/>
      <c r="H304" s="20"/>
      <c r="I304" s="20"/>
      <c r="J304" s="20"/>
      <c r="K304" s="20"/>
      <c r="L304" s="20"/>
      <c r="M304"/>
      <c r="N304" s="20"/>
      <c r="O304" s="20"/>
      <c r="P304" s="20"/>
      <c r="Q304" s="20"/>
      <c r="R304" s="20"/>
      <c r="S304" s="20"/>
      <c r="X304" s="15"/>
    </row>
    <row r="305" spans="1:24" s="3" customFormat="1" outlineLevel="1" x14ac:dyDescent="0.3">
      <c r="A305"/>
      <c r="B305" s="33" t="str">
        <f t="shared" ref="B305:B310" si="10">$B$3</f>
        <v>4.</v>
      </c>
      <c r="C305" s="20">
        <f>COUNTA(C$88:C304)+1</f>
        <v>68</v>
      </c>
      <c r="D305" s="153" t="str">
        <f>'2_LTS_Overview'!$E$90</f>
        <v xml:space="preserve">   energy production</v>
      </c>
      <c r="E305" s="6" t="str">
        <f t="shared" ref="E305:E310" si="11">local_currency</f>
        <v>[local currency]</v>
      </c>
      <c r="F305" s="6" t="s">
        <v>811</v>
      </c>
      <c r="G305" s="20"/>
      <c r="H305" s="187">
        <v>15</v>
      </c>
      <c r="I305" s="187">
        <v>15</v>
      </c>
      <c r="J305" s="187">
        <v>10</v>
      </c>
      <c r="K305" s="187">
        <v>0</v>
      </c>
      <c r="L305" s="187">
        <v>0</v>
      </c>
      <c r="M305"/>
      <c r="N305" s="6" t="s">
        <v>678</v>
      </c>
      <c r="O305" s="6" t="s">
        <v>621</v>
      </c>
      <c r="P305" s="278" t="s">
        <v>917</v>
      </c>
      <c r="Q305" s="275"/>
      <c r="R305" s="275"/>
      <c r="S305" s="64"/>
      <c r="X305" s="15"/>
    </row>
    <row r="306" spans="1:24" s="3" customFormat="1" outlineLevel="1" x14ac:dyDescent="0.3">
      <c r="A306"/>
      <c r="B306" s="33" t="str">
        <f t="shared" si="10"/>
        <v>4.</v>
      </c>
      <c r="C306" s="20">
        <f>COUNTA(C$88:C305)+1</f>
        <v>69</v>
      </c>
      <c r="D306" s="154" t="str">
        <f>'2_LTS_Overview'!$E$91</f>
        <v xml:space="preserve">   buildings</v>
      </c>
      <c r="E306" s="6" t="str">
        <f t="shared" si="11"/>
        <v>[local currency]</v>
      </c>
      <c r="F306" s="6" t="s">
        <v>811</v>
      </c>
      <c r="G306" s="20"/>
      <c r="H306" s="187">
        <v>20</v>
      </c>
      <c r="I306" s="187">
        <v>15</v>
      </c>
      <c r="J306" s="187">
        <v>10</v>
      </c>
      <c r="K306" s="187">
        <v>0</v>
      </c>
      <c r="L306" s="187">
        <v>0</v>
      </c>
      <c r="M306"/>
      <c r="N306" s="6" t="s">
        <v>678</v>
      </c>
      <c r="O306" s="6" t="s">
        <v>621</v>
      </c>
      <c r="P306" s="279"/>
      <c r="Q306" s="276"/>
      <c r="R306" s="276"/>
      <c r="S306" s="64"/>
      <c r="X306" s="15"/>
    </row>
    <row r="307" spans="1:24" s="3" customFormat="1" outlineLevel="1" x14ac:dyDescent="0.3">
      <c r="A307"/>
      <c r="B307" s="33" t="str">
        <f t="shared" si="10"/>
        <v>4.</v>
      </c>
      <c r="C307" s="20">
        <f>COUNTA(C$88:C306)+1</f>
        <v>70</v>
      </c>
      <c r="D307" s="154" t="str">
        <f>'2_LTS_Overview'!$E$92</f>
        <v xml:space="preserve">   transport</v>
      </c>
      <c r="E307" s="6" t="str">
        <f t="shared" si="11"/>
        <v>[local currency]</v>
      </c>
      <c r="F307" s="6" t="s">
        <v>811</v>
      </c>
      <c r="G307" s="20"/>
      <c r="H307" s="187">
        <v>25</v>
      </c>
      <c r="I307" s="187">
        <v>15</v>
      </c>
      <c r="J307" s="187">
        <v>10</v>
      </c>
      <c r="K307" s="187">
        <v>0</v>
      </c>
      <c r="L307" s="187">
        <v>0</v>
      </c>
      <c r="M307"/>
      <c r="N307" s="6" t="s">
        <v>678</v>
      </c>
      <c r="O307" s="6" t="s">
        <v>621</v>
      </c>
      <c r="P307" s="279"/>
      <c r="Q307" s="276"/>
      <c r="R307" s="276"/>
      <c r="S307" s="64"/>
      <c r="X307" s="15"/>
    </row>
    <row r="308" spans="1:24" s="3" customFormat="1" outlineLevel="1" x14ac:dyDescent="0.3">
      <c r="A308"/>
      <c r="B308" s="33" t="str">
        <f t="shared" si="10"/>
        <v>4.</v>
      </c>
      <c r="C308" s="20">
        <f>COUNTA(C$88:C307)+1</f>
        <v>71</v>
      </c>
      <c r="D308" s="154" t="str">
        <f>'2_LTS_Overview'!$E$93</f>
        <v xml:space="preserve">   industry</v>
      </c>
      <c r="E308" s="6" t="str">
        <f t="shared" si="11"/>
        <v>[local currency]</v>
      </c>
      <c r="F308" s="6" t="s">
        <v>811</v>
      </c>
      <c r="G308" s="20"/>
      <c r="H308" s="187">
        <v>30</v>
      </c>
      <c r="I308" s="187">
        <v>15</v>
      </c>
      <c r="J308" s="187">
        <v>10</v>
      </c>
      <c r="K308" s="187">
        <v>0</v>
      </c>
      <c r="L308" s="187">
        <v>0</v>
      </c>
      <c r="M308"/>
      <c r="N308" s="6" t="s">
        <v>678</v>
      </c>
      <c r="O308" s="6" t="s">
        <v>621</v>
      </c>
      <c r="P308" s="279"/>
      <c r="Q308" s="276"/>
      <c r="R308" s="276"/>
      <c r="S308" s="64"/>
      <c r="X308" s="15"/>
    </row>
    <row r="309" spans="1:24" s="3" customFormat="1" outlineLevel="1" x14ac:dyDescent="0.3">
      <c r="A309"/>
      <c r="B309" s="33" t="str">
        <f t="shared" si="10"/>
        <v>4.</v>
      </c>
      <c r="C309" s="20">
        <f>COUNTA(C$88:C308)+1</f>
        <v>72</v>
      </c>
      <c r="D309" s="154" t="str">
        <f>'2_LTS_Overview'!$E$94</f>
        <v xml:space="preserve">   AFOLU</v>
      </c>
      <c r="E309" s="6" t="str">
        <f t="shared" si="11"/>
        <v>[local currency]</v>
      </c>
      <c r="F309" s="6" t="s">
        <v>811</v>
      </c>
      <c r="G309" s="20"/>
      <c r="H309" s="187">
        <v>40</v>
      </c>
      <c r="I309" s="187">
        <v>15</v>
      </c>
      <c r="J309" s="187">
        <v>10</v>
      </c>
      <c r="K309" s="187">
        <v>0</v>
      </c>
      <c r="L309" s="187">
        <v>0</v>
      </c>
      <c r="M309"/>
      <c r="N309" s="6" t="s">
        <v>678</v>
      </c>
      <c r="O309" s="6" t="s">
        <v>621</v>
      </c>
      <c r="P309" s="279"/>
      <c r="Q309" s="276"/>
      <c r="R309" s="276"/>
      <c r="S309" s="64"/>
      <c r="X309" s="15"/>
    </row>
    <row r="310" spans="1:24" s="3" customFormat="1" outlineLevel="1" x14ac:dyDescent="0.3">
      <c r="A310"/>
      <c r="B310" s="33" t="str">
        <f t="shared" si="10"/>
        <v>4.</v>
      </c>
      <c r="C310" s="20">
        <f>COUNTA(C$88:C309)+1</f>
        <v>73</v>
      </c>
      <c r="D310" s="155" t="str">
        <f>'2_LTS_Overview'!$E$95</f>
        <v xml:space="preserve">   [other]</v>
      </c>
      <c r="E310" s="6" t="str">
        <f t="shared" si="11"/>
        <v>[local currency]</v>
      </c>
      <c r="F310" s="6" t="s">
        <v>811</v>
      </c>
      <c r="G310" s="20"/>
      <c r="H310" s="187">
        <v>50</v>
      </c>
      <c r="I310" s="187">
        <v>15</v>
      </c>
      <c r="J310" s="187">
        <v>10</v>
      </c>
      <c r="K310" s="187">
        <v>0</v>
      </c>
      <c r="L310" s="187">
        <v>0</v>
      </c>
      <c r="M310"/>
      <c r="N310" s="6" t="s">
        <v>678</v>
      </c>
      <c r="O310" s="6" t="s">
        <v>621</v>
      </c>
      <c r="P310" s="280"/>
      <c r="Q310" s="277"/>
      <c r="R310" s="277"/>
      <c r="S310" s="64"/>
      <c r="X310" s="15"/>
    </row>
    <row r="311" spans="1:24" s="3" customFormat="1" outlineLevel="1" x14ac:dyDescent="0.3">
      <c r="A311"/>
      <c r="B311" s="33"/>
      <c r="C311" s="33"/>
      <c r="D311" s="76"/>
      <c r="E311" s="6"/>
      <c r="F311" s="6"/>
      <c r="G311" s="6"/>
      <c r="H311" s="160"/>
      <c r="I311" s="160"/>
      <c r="J311" s="160"/>
      <c r="K311" s="160"/>
      <c r="L311" s="160"/>
      <c r="M311" s="6"/>
      <c r="N311" s="6"/>
      <c r="O311" s="6"/>
      <c r="P311" s="6"/>
      <c r="Q311" s="6"/>
      <c r="R311" s="6"/>
      <c r="S311" s="6"/>
      <c r="T311" s="6"/>
      <c r="U311" s="6"/>
      <c r="X311" s="15"/>
    </row>
    <row r="312" spans="1:24" s="3" customFormat="1" outlineLevel="1" x14ac:dyDescent="0.3">
      <c r="A312"/>
      <c r="B312" s="33"/>
      <c r="C312" s="33"/>
      <c r="D312" s="76"/>
      <c r="E312" s="6"/>
      <c r="F312" s="6"/>
      <c r="G312" s="20"/>
      <c r="H312" s="148"/>
      <c r="I312" s="148"/>
      <c r="J312" s="148"/>
      <c r="K312" s="148"/>
      <c r="L312" s="148"/>
      <c r="M312" s="20"/>
      <c r="N312" s="20"/>
      <c r="O312" s="20"/>
      <c r="P312" s="20"/>
      <c r="Q312" s="20"/>
      <c r="R312" s="20"/>
      <c r="S312" s="20"/>
      <c r="T312" s="20"/>
      <c r="U312" s="20"/>
      <c r="X312" s="15"/>
    </row>
    <row r="313" spans="1:24" s="3" customFormat="1" outlineLevel="1" x14ac:dyDescent="0.3">
      <c r="A313"/>
      <c r="B313" s="33" t="str">
        <f>$B$3</f>
        <v>4.</v>
      </c>
      <c r="C313" s="20">
        <f>COUNTA(C$88:C312)+1</f>
        <v>74</v>
      </c>
      <c r="D313" s="5" t="s">
        <v>802</v>
      </c>
      <c r="E313" s="6" t="str">
        <f>local_currency</f>
        <v>[local currency]</v>
      </c>
      <c r="F313" s="33"/>
      <c r="G313" s="20"/>
      <c r="H313" s="173">
        <f>SUM(H315:H322)</f>
        <v>0</v>
      </c>
      <c r="I313" s="173">
        <f>SUM(I315:I322)</f>
        <v>0</v>
      </c>
      <c r="J313" s="173">
        <f>SUM(J315:J322)</f>
        <v>0</v>
      </c>
      <c r="K313" s="173">
        <f>SUM(K315:K322)</f>
        <v>0</v>
      </c>
      <c r="L313" s="173">
        <f>SUM(L315:L322)</f>
        <v>0</v>
      </c>
      <c r="M313"/>
      <c r="N313" s="33"/>
      <c r="O313" s="6"/>
      <c r="P313"/>
      <c r="Q313"/>
      <c r="R313" s="64"/>
      <c r="S313" s="64"/>
      <c r="X313" s="15"/>
    </row>
    <row r="314" spans="1:24" s="3" customFormat="1" outlineLevel="1" x14ac:dyDescent="0.3">
      <c r="A314"/>
      <c r="B314" s="33"/>
      <c r="C314" s="20"/>
      <c r="D314" s="6" t="s">
        <v>590</v>
      </c>
      <c r="E314" s="33"/>
      <c r="F314" s="33"/>
      <c r="G314" s="20"/>
      <c r="H314" s="173"/>
      <c r="I314" s="173"/>
      <c r="J314" s="173"/>
      <c r="K314" s="173"/>
      <c r="L314" s="173"/>
      <c r="M314"/>
      <c r="N314" s="33"/>
      <c r="O314" s="6"/>
      <c r="P314"/>
      <c r="Q314"/>
      <c r="R314" s="64"/>
      <c r="S314" s="64"/>
      <c r="X314" s="15"/>
    </row>
    <row r="315" spans="1:24" s="3" customFormat="1" outlineLevel="1" x14ac:dyDescent="0.3">
      <c r="B315" s="33" t="str">
        <f t="shared" ref="B315:B322" si="12">$B$3</f>
        <v>4.</v>
      </c>
      <c r="C315" s="20">
        <f>COUNTA(C$88:C314)+1</f>
        <v>75</v>
      </c>
      <c r="D315" s="77" t="s">
        <v>779</v>
      </c>
      <c r="E315" s="6" t="str">
        <f t="shared" ref="E315:E322" si="13">local_currency</f>
        <v>[local currency]</v>
      </c>
      <c r="F315" s="6" t="s">
        <v>811</v>
      </c>
      <c r="H315" s="177" t="s">
        <v>793</v>
      </c>
      <c r="I315" s="177" t="s">
        <v>793</v>
      </c>
      <c r="J315" s="177" t="s">
        <v>793</v>
      </c>
      <c r="K315" s="177" t="s">
        <v>793</v>
      </c>
      <c r="L315" s="177" t="s">
        <v>793</v>
      </c>
      <c r="M315"/>
      <c r="N315" s="6" t="s">
        <v>677</v>
      </c>
      <c r="O315" s="6" t="s">
        <v>621</v>
      </c>
      <c r="P315" s="278" t="s">
        <v>918</v>
      </c>
      <c r="Q315" s="278" t="s">
        <v>1031</v>
      </c>
      <c r="R315" s="324" t="s">
        <v>1033</v>
      </c>
    </row>
    <row r="316" spans="1:24" s="3" customFormat="1" outlineLevel="1" x14ac:dyDescent="0.3">
      <c r="A316"/>
      <c r="B316" s="33" t="str">
        <f t="shared" si="12"/>
        <v>4.</v>
      </c>
      <c r="C316" s="20">
        <f>COUNTA(C$88:C315)+1</f>
        <v>76</v>
      </c>
      <c r="D316" s="76" t="s">
        <v>781</v>
      </c>
      <c r="E316" s="6" t="str">
        <f t="shared" si="13"/>
        <v>[local currency]</v>
      </c>
      <c r="F316" s="6" t="s">
        <v>811</v>
      </c>
      <c r="H316" s="177" t="s">
        <v>793</v>
      </c>
      <c r="I316" s="177" t="s">
        <v>793</v>
      </c>
      <c r="J316" s="177" t="s">
        <v>793</v>
      </c>
      <c r="K316" s="177" t="s">
        <v>793</v>
      </c>
      <c r="L316" s="177" t="s">
        <v>793</v>
      </c>
      <c r="M316"/>
      <c r="N316" s="6" t="s">
        <v>677</v>
      </c>
      <c r="O316" s="6" t="s">
        <v>621</v>
      </c>
      <c r="P316" s="279"/>
      <c r="Q316" s="279"/>
      <c r="R316" s="276"/>
      <c r="S316" s="64"/>
      <c r="X316" s="15"/>
    </row>
    <row r="317" spans="1:24" s="3" customFormat="1" outlineLevel="1" x14ac:dyDescent="0.3">
      <c r="A317"/>
      <c r="B317" s="33" t="str">
        <f t="shared" si="12"/>
        <v>4.</v>
      </c>
      <c r="C317" s="20">
        <f>COUNTA(C$88:C316)+1</f>
        <v>77</v>
      </c>
      <c r="D317" s="76" t="s">
        <v>782</v>
      </c>
      <c r="E317" s="6" t="str">
        <f t="shared" si="13"/>
        <v>[local currency]</v>
      </c>
      <c r="F317" s="6" t="s">
        <v>811</v>
      </c>
      <c r="H317" s="177" t="s">
        <v>793</v>
      </c>
      <c r="I317" s="177" t="s">
        <v>793</v>
      </c>
      <c r="J317" s="177" t="s">
        <v>793</v>
      </c>
      <c r="K317" s="177" t="s">
        <v>793</v>
      </c>
      <c r="L317" s="177" t="s">
        <v>793</v>
      </c>
      <c r="M317"/>
      <c r="N317" s="6" t="s">
        <v>677</v>
      </c>
      <c r="O317" s="6" t="s">
        <v>621</v>
      </c>
      <c r="P317" s="279"/>
      <c r="Q317" s="279"/>
      <c r="R317" s="276"/>
      <c r="S317" s="64"/>
      <c r="X317" s="15"/>
    </row>
    <row r="318" spans="1:24" s="3" customFormat="1" outlineLevel="1" x14ac:dyDescent="0.3">
      <c r="B318" s="33" t="str">
        <f t="shared" si="12"/>
        <v>4.</v>
      </c>
      <c r="C318" s="20">
        <f>COUNTA(C$88:C317)+1</f>
        <v>78</v>
      </c>
      <c r="D318" s="77" t="s">
        <v>783</v>
      </c>
      <c r="E318" s="6" t="str">
        <f t="shared" si="13"/>
        <v>[local currency]</v>
      </c>
      <c r="F318" s="6" t="s">
        <v>811</v>
      </c>
      <c r="H318" s="177" t="s">
        <v>793</v>
      </c>
      <c r="I318" s="177" t="s">
        <v>793</v>
      </c>
      <c r="J318" s="177" t="s">
        <v>793</v>
      </c>
      <c r="K318" s="177" t="s">
        <v>793</v>
      </c>
      <c r="L318" s="177" t="s">
        <v>793</v>
      </c>
      <c r="M318"/>
      <c r="N318" s="6" t="s">
        <v>677</v>
      </c>
      <c r="O318" s="6" t="s">
        <v>621</v>
      </c>
      <c r="P318" s="279"/>
      <c r="Q318" s="279"/>
      <c r="R318" s="276"/>
    </row>
    <row r="319" spans="1:24" s="3" customFormat="1" outlineLevel="1" x14ac:dyDescent="0.3">
      <c r="B319" s="33" t="str">
        <f t="shared" si="12"/>
        <v>4.</v>
      </c>
      <c r="C319" s="20">
        <f>COUNTA(C$88:C318)+1</f>
        <v>79</v>
      </c>
      <c r="D319" s="77" t="s">
        <v>785</v>
      </c>
      <c r="E319" s="6" t="str">
        <f t="shared" si="13"/>
        <v>[local currency]</v>
      </c>
      <c r="F319" s="6" t="s">
        <v>811</v>
      </c>
      <c r="H319" s="177" t="s">
        <v>793</v>
      </c>
      <c r="I319" s="177" t="s">
        <v>793</v>
      </c>
      <c r="J319" s="177" t="s">
        <v>793</v>
      </c>
      <c r="K319" s="177" t="s">
        <v>793</v>
      </c>
      <c r="L319" s="177" t="s">
        <v>793</v>
      </c>
      <c r="M319"/>
      <c r="N319" s="6" t="s">
        <v>677</v>
      </c>
      <c r="O319" s="6" t="s">
        <v>621</v>
      </c>
      <c r="P319" s="279"/>
      <c r="Q319" s="279"/>
      <c r="R319" s="276"/>
    </row>
    <row r="320" spans="1:24" s="3" customFormat="1" outlineLevel="1" x14ac:dyDescent="0.3">
      <c r="B320" s="33" t="str">
        <f t="shared" si="12"/>
        <v>4.</v>
      </c>
      <c r="C320" s="20">
        <f>COUNTA(C$88:C319)+1</f>
        <v>80</v>
      </c>
      <c r="D320" s="77" t="s">
        <v>789</v>
      </c>
      <c r="E320" s="6" t="str">
        <f t="shared" si="13"/>
        <v>[local currency]</v>
      </c>
      <c r="F320" s="6" t="s">
        <v>811</v>
      </c>
      <c r="H320" s="177" t="s">
        <v>793</v>
      </c>
      <c r="I320" s="177" t="s">
        <v>793</v>
      </c>
      <c r="J320" s="177" t="s">
        <v>793</v>
      </c>
      <c r="K320" s="177" t="s">
        <v>793</v>
      </c>
      <c r="L320" s="177" t="s">
        <v>793</v>
      </c>
      <c r="M320"/>
      <c r="N320" s="6" t="s">
        <v>677</v>
      </c>
      <c r="O320" s="6" t="s">
        <v>621</v>
      </c>
      <c r="P320" s="279"/>
      <c r="Q320" s="279"/>
      <c r="R320" s="276"/>
    </row>
    <row r="321" spans="1:24" s="3" customFormat="1" outlineLevel="1" x14ac:dyDescent="0.3">
      <c r="B321" s="33" t="str">
        <f t="shared" si="12"/>
        <v>4.</v>
      </c>
      <c r="C321" s="20">
        <f>COUNTA(C$88:C320)+1</f>
        <v>81</v>
      </c>
      <c r="D321" s="77" t="s">
        <v>786</v>
      </c>
      <c r="E321" s="6" t="str">
        <f t="shared" si="13"/>
        <v>[local currency]</v>
      </c>
      <c r="F321" s="6" t="s">
        <v>811</v>
      </c>
      <c r="H321" s="177" t="s">
        <v>793</v>
      </c>
      <c r="I321" s="177" t="s">
        <v>793</v>
      </c>
      <c r="J321" s="177" t="s">
        <v>793</v>
      </c>
      <c r="K321" s="177" t="s">
        <v>793</v>
      </c>
      <c r="L321" s="177" t="s">
        <v>793</v>
      </c>
      <c r="M321"/>
      <c r="N321" s="6" t="s">
        <v>677</v>
      </c>
      <c r="O321" s="6" t="s">
        <v>621</v>
      </c>
      <c r="P321" s="279"/>
      <c r="Q321" s="279"/>
      <c r="R321" s="276"/>
    </row>
    <row r="322" spans="1:24" s="3" customFormat="1" outlineLevel="1" x14ac:dyDescent="0.3">
      <c r="B322" s="33" t="str">
        <f t="shared" si="12"/>
        <v>4.</v>
      </c>
      <c r="C322" s="20">
        <f>COUNTA(C$88:C321)+1</f>
        <v>82</v>
      </c>
      <c r="D322" s="77" t="s">
        <v>736</v>
      </c>
      <c r="E322" s="6" t="str">
        <f t="shared" si="13"/>
        <v>[local currency]</v>
      </c>
      <c r="F322" s="6" t="s">
        <v>811</v>
      </c>
      <c r="G322" s="20"/>
      <c r="H322" s="177" t="s">
        <v>793</v>
      </c>
      <c r="I322" s="177" t="s">
        <v>793</v>
      </c>
      <c r="J322" s="177" t="s">
        <v>793</v>
      </c>
      <c r="K322" s="177" t="s">
        <v>793</v>
      </c>
      <c r="L322" s="177" t="s">
        <v>793</v>
      </c>
      <c r="M322"/>
      <c r="N322" s="6" t="s">
        <v>677</v>
      </c>
      <c r="O322" s="6" t="s">
        <v>621</v>
      </c>
      <c r="P322" s="280"/>
      <c r="Q322" s="280"/>
      <c r="R322" s="277"/>
    </row>
    <row r="323" spans="1:24" s="3" customFormat="1" outlineLevel="1" x14ac:dyDescent="0.3">
      <c r="B323" s="33"/>
      <c r="C323" s="20"/>
      <c r="D323" s="77"/>
      <c r="E323" s="33"/>
      <c r="F323" s="33"/>
      <c r="G323" s="20"/>
      <c r="H323" s="20"/>
      <c r="I323" s="20"/>
      <c r="J323" s="20"/>
      <c r="K323" s="20"/>
      <c r="L323" s="20"/>
      <c r="M323" s="20"/>
      <c r="N323" s="20"/>
      <c r="O323" s="6"/>
      <c r="P323" s="6"/>
      <c r="Q323" s="6"/>
      <c r="R323" s="6"/>
      <c r="S323" s="6"/>
    </row>
    <row r="324" spans="1:24" outlineLevel="1" x14ac:dyDescent="0.3">
      <c r="B324" s="33" t="str">
        <f>$B$3</f>
        <v>4.</v>
      </c>
      <c r="C324" s="20">
        <f>COUNTA(C$88:C323)+1</f>
        <v>83</v>
      </c>
      <c r="D324" s="6" t="s">
        <v>807</v>
      </c>
      <c r="E324" s="6" t="s">
        <v>161</v>
      </c>
      <c r="F324" s="6"/>
      <c r="H324" s="178" t="s">
        <v>161</v>
      </c>
      <c r="I324" s="178" t="s">
        <v>161</v>
      </c>
      <c r="J324" s="178" t="s">
        <v>161</v>
      </c>
      <c r="K324" s="178" t="s">
        <v>161</v>
      </c>
      <c r="L324" s="178" t="s">
        <v>161</v>
      </c>
      <c r="M324" s="33"/>
      <c r="N324" s="6" t="s">
        <v>677</v>
      </c>
      <c r="O324" s="6" t="s">
        <v>621</v>
      </c>
      <c r="P324" t="s">
        <v>914</v>
      </c>
      <c r="Q324" s="3"/>
      <c r="R324" s="3"/>
    </row>
    <row r="325" spans="1:24" outlineLevel="1" x14ac:dyDescent="0.3">
      <c r="B325" s="33"/>
      <c r="C325" s="20"/>
      <c r="D325" s="6"/>
      <c r="E325" s="6"/>
      <c r="F325" s="6"/>
    </row>
    <row r="326" spans="1:24" s="3" customFormat="1" outlineLevel="1" x14ac:dyDescent="0.3">
      <c r="B326" s="33" t="str">
        <f>$B$3</f>
        <v>4.</v>
      </c>
      <c r="C326" s="20">
        <f>COUNTA(C$88:C325)+1</f>
        <v>84</v>
      </c>
      <c r="D326" s="2" t="s">
        <v>952</v>
      </c>
      <c r="E326" s="2" t="s">
        <v>161</v>
      </c>
      <c r="F326" s="2"/>
      <c r="G326" s="2"/>
      <c r="H326" s="178" t="s">
        <v>161</v>
      </c>
      <c r="I326" s="178" t="s">
        <v>161</v>
      </c>
      <c r="J326" s="178" t="s">
        <v>161</v>
      </c>
      <c r="K326" s="178" t="s">
        <v>161</v>
      </c>
      <c r="L326" s="178" t="s">
        <v>161</v>
      </c>
      <c r="M326" s="33"/>
      <c r="N326" t="s">
        <v>677</v>
      </c>
      <c r="O326" s="6" t="s">
        <v>621</v>
      </c>
      <c r="P326" t="s">
        <v>910</v>
      </c>
      <c r="S326"/>
      <c r="T326"/>
    </row>
    <row r="327" spans="1:24" outlineLevel="1" x14ac:dyDescent="0.3">
      <c r="B327" s="33"/>
      <c r="C327" s="20"/>
      <c r="D327" s="6"/>
      <c r="E327" s="6"/>
      <c r="F327" s="6"/>
      <c r="Q327" s="6"/>
      <c r="R327" s="6"/>
    </row>
    <row r="328" spans="1:24" outlineLevel="1" x14ac:dyDescent="0.3">
      <c r="B328" s="33"/>
      <c r="C328" s="20"/>
      <c r="D328" s="6"/>
      <c r="E328" s="6"/>
      <c r="F328" s="6"/>
      <c r="Q328" s="6"/>
      <c r="R328" s="6"/>
    </row>
    <row r="329" spans="1:24" ht="15" thickBot="1" x14ac:dyDescent="0.35">
      <c r="B329" s="105" t="s">
        <v>900</v>
      </c>
      <c r="C329" s="81"/>
      <c r="D329" s="81"/>
      <c r="E329" s="81"/>
      <c r="F329" s="81"/>
      <c r="G329" s="81"/>
      <c r="H329" s="81"/>
      <c r="I329" s="81"/>
      <c r="J329" s="81"/>
      <c r="K329" s="81"/>
      <c r="L329" s="81"/>
      <c r="M329" s="81"/>
      <c r="N329" s="81"/>
      <c r="O329" s="81"/>
      <c r="P329" s="81"/>
      <c r="Q329" s="81"/>
      <c r="R329" s="81"/>
    </row>
    <row r="330" spans="1:24" ht="15" thickTop="1" x14ac:dyDescent="0.3"/>
    <row r="331" spans="1:24" s="4" customFormat="1" collapsed="1" x14ac:dyDescent="0.3">
      <c r="A331" s="51"/>
      <c r="B331" s="109" t="s">
        <v>835</v>
      </c>
      <c r="C331" s="109"/>
      <c r="D331" s="109"/>
      <c r="E331" s="96"/>
      <c r="F331" s="96"/>
      <c r="G331" s="96"/>
      <c r="H331" s="96"/>
      <c r="I331" s="96"/>
      <c r="J331" s="96"/>
      <c r="K331" s="96"/>
      <c r="L331" s="96"/>
      <c r="M331" s="96"/>
      <c r="N331" s="96"/>
      <c r="O331" s="96"/>
      <c r="P331" s="96"/>
      <c r="Q331" s="96"/>
      <c r="R331" s="96"/>
      <c r="S331" s="106"/>
      <c r="X331" s="107"/>
    </row>
    <row r="332" spans="1:24" s="4" customFormat="1" x14ac:dyDescent="0.3">
      <c r="A332" s="51"/>
      <c r="E332" s="5"/>
      <c r="F332" s="5"/>
      <c r="G332" s="5"/>
      <c r="H332" s="5"/>
      <c r="I332" s="5"/>
      <c r="J332" s="5"/>
      <c r="K332" s="5"/>
      <c r="L332" s="5"/>
      <c r="M332" s="5"/>
      <c r="N332" s="5"/>
      <c r="O332" s="5"/>
      <c r="P332" s="5"/>
      <c r="Q332" s="5"/>
      <c r="R332" s="5"/>
      <c r="S332" s="106"/>
      <c r="X332" s="107"/>
    </row>
    <row r="333" spans="1:24" s="3" customFormat="1" x14ac:dyDescent="0.3">
      <c r="A333"/>
      <c r="B333" s="104" t="s">
        <v>953</v>
      </c>
      <c r="C333" s="33"/>
      <c r="D333" s="94"/>
      <c r="E333" s="80"/>
      <c r="F333" s="80"/>
      <c r="G333" s="80"/>
      <c r="H333" s="80"/>
      <c r="I333" s="80"/>
      <c r="J333" s="80"/>
      <c r="K333" s="80"/>
      <c r="L333" s="80"/>
      <c r="M333" s="80"/>
      <c r="N333" s="80"/>
      <c r="O333" s="80"/>
      <c r="P333" s="80"/>
      <c r="Q333" s="80"/>
      <c r="R333" s="64"/>
      <c r="S333" s="64"/>
      <c r="X333" s="15"/>
    </row>
    <row r="334" spans="1:24" outlineLevel="1" x14ac:dyDescent="0.3"/>
    <row r="335" spans="1:24" outlineLevel="1" x14ac:dyDescent="0.3">
      <c r="B335" s="72" t="s">
        <v>10</v>
      </c>
      <c r="C335" s="72"/>
      <c r="D335" s="72" t="s">
        <v>777</v>
      </c>
      <c r="E335" s="72" t="s">
        <v>1013</v>
      </c>
      <c r="F335" s="72" t="s">
        <v>549</v>
      </c>
      <c r="G335" s="72" t="s">
        <v>13</v>
      </c>
      <c r="H335" s="156" t="s">
        <v>14</v>
      </c>
      <c r="I335" s="156" t="s">
        <v>664</v>
      </c>
      <c r="J335" s="156">
        <f>ST_milestone</f>
        <v>2025</v>
      </c>
      <c r="K335" s="156">
        <f>MT_milestone</f>
        <v>2035</v>
      </c>
      <c r="L335" s="72">
        <f>LT_milestone</f>
        <v>2050</v>
      </c>
      <c r="M335" s="64"/>
      <c r="N335" s="72" t="s">
        <v>595</v>
      </c>
      <c r="O335" s="72" t="s">
        <v>596</v>
      </c>
      <c r="P335" s="72" t="s">
        <v>15</v>
      </c>
      <c r="Q335" s="72" t="s">
        <v>160</v>
      </c>
      <c r="R335" s="72" t="s">
        <v>685</v>
      </c>
      <c r="S335" s="64"/>
    </row>
    <row r="336" spans="1:24" outlineLevel="1" x14ac:dyDescent="0.3">
      <c r="M336" s="64"/>
    </row>
    <row r="337" spans="2:18" ht="15" outlineLevel="1" thickBot="1" x14ac:dyDescent="0.35">
      <c r="B337" s="188" t="s">
        <v>825</v>
      </c>
      <c r="C337" s="188"/>
      <c r="D337" s="188"/>
      <c r="E337" s="188"/>
      <c r="F337" s="188"/>
      <c r="G337" s="188"/>
      <c r="H337" s="188"/>
      <c r="I337" s="188"/>
      <c r="J337" s="188"/>
      <c r="K337" s="188"/>
      <c r="L337" s="188"/>
      <c r="M337" s="64"/>
      <c r="N337" s="188"/>
      <c r="O337" s="188"/>
      <c r="P337" s="188"/>
      <c r="Q337" s="188"/>
      <c r="R337" s="188"/>
    </row>
    <row r="338" spans="2:18" ht="15" outlineLevel="1" thickTop="1" x14ac:dyDescent="0.3">
      <c r="M338" s="64"/>
    </row>
    <row r="339" spans="2:18" outlineLevel="1" x14ac:dyDescent="0.3">
      <c r="B339" s="33" t="str">
        <f>$B$3</f>
        <v>4.</v>
      </c>
      <c r="C339" s="20">
        <f>COUNTA(C$88:C338)+1</f>
        <v>85</v>
      </c>
      <c r="D339" t="s">
        <v>827</v>
      </c>
      <c r="E339" t="s">
        <v>45</v>
      </c>
      <c r="F339" t="s">
        <v>810</v>
      </c>
      <c r="H339" s="332" t="s">
        <v>1</v>
      </c>
      <c r="I339" s="333"/>
      <c r="J339" s="333"/>
      <c r="K339" s="333"/>
      <c r="L339" s="334"/>
      <c r="N339" t="s">
        <v>677</v>
      </c>
      <c r="O339" t="s">
        <v>577</v>
      </c>
      <c r="P339" s="278" t="s">
        <v>623</v>
      </c>
      <c r="Q339" s="278"/>
      <c r="R339" s="278"/>
    </row>
    <row r="340" spans="2:18" outlineLevel="1" x14ac:dyDescent="0.3">
      <c r="B340" s="33"/>
      <c r="C340" s="20"/>
      <c r="H340" s="335"/>
      <c r="I340" s="336"/>
      <c r="J340" s="336"/>
      <c r="K340" s="336"/>
      <c r="L340" s="337"/>
      <c r="P340" s="279"/>
      <c r="Q340" s="279"/>
      <c r="R340" s="279"/>
    </row>
    <row r="341" spans="2:18" outlineLevel="1" x14ac:dyDescent="0.3">
      <c r="B341" s="33"/>
      <c r="C341" s="20"/>
      <c r="H341" s="335"/>
      <c r="I341" s="336"/>
      <c r="J341" s="336"/>
      <c r="K341" s="336"/>
      <c r="L341" s="337"/>
      <c r="P341" s="279"/>
      <c r="Q341" s="279"/>
      <c r="R341" s="279"/>
    </row>
    <row r="342" spans="2:18" outlineLevel="1" x14ac:dyDescent="0.3">
      <c r="B342" s="33"/>
      <c r="C342" s="20"/>
      <c r="H342" s="335"/>
      <c r="I342" s="336"/>
      <c r="J342" s="336"/>
      <c r="K342" s="336"/>
      <c r="L342" s="337"/>
      <c r="P342" s="279"/>
      <c r="Q342" s="279"/>
      <c r="R342" s="279"/>
    </row>
    <row r="343" spans="2:18" outlineLevel="1" x14ac:dyDescent="0.3">
      <c r="B343" s="33"/>
      <c r="C343" s="20"/>
      <c r="H343" s="338"/>
      <c r="I343" s="339"/>
      <c r="J343" s="339"/>
      <c r="K343" s="339"/>
      <c r="L343" s="340"/>
      <c r="P343" s="280"/>
      <c r="Q343" s="280"/>
      <c r="R343" s="280"/>
    </row>
    <row r="344" spans="2:18" outlineLevel="1" x14ac:dyDescent="0.3">
      <c r="B344" s="33"/>
      <c r="C344" s="20"/>
    </row>
    <row r="345" spans="2:18" outlineLevel="1" x14ac:dyDescent="0.3">
      <c r="B345" s="33" t="str">
        <f>$B$3</f>
        <v>4.</v>
      </c>
      <c r="C345" s="20">
        <f>COUNTA(C$88:C344)+1</f>
        <v>86</v>
      </c>
      <c r="D345" t="s">
        <v>808</v>
      </c>
      <c r="E345" t="s">
        <v>161</v>
      </c>
      <c r="F345" t="s">
        <v>810</v>
      </c>
      <c r="H345" s="177" t="s">
        <v>161</v>
      </c>
      <c r="I345" s="177" t="s">
        <v>161</v>
      </c>
      <c r="J345" s="177" t="s">
        <v>161</v>
      </c>
      <c r="K345" s="177" t="s">
        <v>161</v>
      </c>
      <c r="L345" s="177" t="s">
        <v>161</v>
      </c>
      <c r="N345" t="s">
        <v>677</v>
      </c>
      <c r="O345" t="s">
        <v>621</v>
      </c>
      <c r="P345" s="278" t="s">
        <v>623</v>
      </c>
      <c r="Q345" s="278"/>
      <c r="R345" s="278"/>
    </row>
    <row r="346" spans="2:18" outlineLevel="1" x14ac:dyDescent="0.3">
      <c r="B346" s="33"/>
      <c r="C346" s="20"/>
      <c r="P346" s="279"/>
      <c r="Q346" s="279"/>
      <c r="R346" s="279"/>
    </row>
    <row r="347" spans="2:18" outlineLevel="1" x14ac:dyDescent="0.3">
      <c r="B347" s="33" t="str">
        <f>$B$3</f>
        <v>4.</v>
      </c>
      <c r="C347" s="20">
        <f>COUNTA(C$88:C346)+1</f>
        <v>87</v>
      </c>
      <c r="D347" t="s">
        <v>826</v>
      </c>
      <c r="E347" s="6" t="str">
        <f>local_currency</f>
        <v>[local currency]</v>
      </c>
      <c r="F347" s="6" t="s">
        <v>812</v>
      </c>
      <c r="G347" t="s">
        <v>830</v>
      </c>
      <c r="H347" s="177" t="s">
        <v>793</v>
      </c>
      <c r="I347" s="177" t="s">
        <v>793</v>
      </c>
      <c r="J347" s="177" t="s">
        <v>793</v>
      </c>
      <c r="K347" s="177" t="s">
        <v>793</v>
      </c>
      <c r="L347" s="177" t="s">
        <v>793</v>
      </c>
      <c r="N347" t="s">
        <v>677</v>
      </c>
      <c r="O347" t="s">
        <v>621</v>
      </c>
      <c r="P347" s="279"/>
      <c r="Q347" s="279"/>
      <c r="R347" s="279"/>
    </row>
    <row r="348" spans="2:18" outlineLevel="1" x14ac:dyDescent="0.3">
      <c r="B348" s="33"/>
      <c r="C348" s="20"/>
      <c r="E348" s="33"/>
      <c r="F348" s="33"/>
      <c r="P348" s="279"/>
      <c r="Q348" s="279"/>
      <c r="R348" s="279"/>
    </row>
    <row r="349" spans="2:18" outlineLevel="1" x14ac:dyDescent="0.3">
      <c r="B349" s="33" t="str">
        <f>$B$3</f>
        <v>4.</v>
      </c>
      <c r="C349" s="20">
        <f>COUNTA(C$88:C348)+1</f>
        <v>88</v>
      </c>
      <c r="D349" t="s">
        <v>967</v>
      </c>
      <c r="E349" s="6" t="str">
        <f>local_currency</f>
        <v>[local currency]</v>
      </c>
      <c r="F349" s="6" t="s">
        <v>811</v>
      </c>
      <c r="H349" s="187">
        <v>10</v>
      </c>
      <c r="I349" s="187">
        <v>15</v>
      </c>
      <c r="J349" s="187">
        <v>20</v>
      </c>
      <c r="K349" s="187">
        <v>25</v>
      </c>
      <c r="L349" s="187">
        <v>30</v>
      </c>
      <c r="N349" t="s">
        <v>677</v>
      </c>
      <c r="O349" t="s">
        <v>577</v>
      </c>
      <c r="P349" s="280"/>
      <c r="Q349" s="280"/>
      <c r="R349" s="280"/>
    </row>
    <row r="350" spans="2:18" outlineLevel="1" x14ac:dyDescent="0.3">
      <c r="B350" s="33"/>
      <c r="C350" s="20"/>
    </row>
    <row r="351" spans="2:18" outlineLevel="1" x14ac:dyDescent="0.3">
      <c r="B351" s="33" t="str">
        <f>$B$3</f>
        <v>4.</v>
      </c>
      <c r="C351" s="20">
        <f>COUNTA(C$88:C350)+1</f>
        <v>89</v>
      </c>
      <c r="D351" t="s">
        <v>966</v>
      </c>
      <c r="E351" t="s">
        <v>45</v>
      </c>
      <c r="H351" s="332" t="s">
        <v>1</v>
      </c>
      <c r="I351" s="333"/>
      <c r="J351" s="333"/>
      <c r="K351" s="333"/>
      <c r="L351" s="334"/>
      <c r="N351" t="s">
        <v>677</v>
      </c>
      <c r="O351" t="s">
        <v>577</v>
      </c>
      <c r="P351" t="s">
        <v>831</v>
      </c>
    </row>
    <row r="352" spans="2:18" outlineLevel="1" x14ac:dyDescent="0.3">
      <c r="B352" s="33"/>
      <c r="C352" s="20"/>
      <c r="H352" s="335"/>
      <c r="I352" s="336"/>
      <c r="J352" s="336"/>
      <c r="K352" s="336"/>
      <c r="L352" s="337"/>
    </row>
    <row r="353" spans="2:18" outlineLevel="1" x14ac:dyDescent="0.3">
      <c r="B353" s="33"/>
      <c r="C353" s="20"/>
      <c r="H353" s="335"/>
      <c r="I353" s="336"/>
      <c r="J353" s="336"/>
      <c r="K353" s="336"/>
      <c r="L353" s="337"/>
    </row>
    <row r="354" spans="2:18" outlineLevel="1" x14ac:dyDescent="0.3">
      <c r="B354" s="33"/>
      <c r="C354" s="20"/>
      <c r="H354" s="335"/>
      <c r="I354" s="336"/>
      <c r="J354" s="336"/>
      <c r="K354" s="336"/>
      <c r="L354" s="337"/>
    </row>
    <row r="355" spans="2:18" outlineLevel="1" x14ac:dyDescent="0.3">
      <c r="B355" s="33"/>
      <c r="C355" s="20"/>
      <c r="H355" s="338"/>
      <c r="I355" s="339"/>
      <c r="J355" s="339"/>
      <c r="K355" s="339"/>
      <c r="L355" s="340"/>
    </row>
    <row r="356" spans="2:18" outlineLevel="1" x14ac:dyDescent="0.3">
      <c r="B356" s="33"/>
      <c r="C356" s="20"/>
    </row>
    <row r="357" spans="2:18" outlineLevel="1" x14ac:dyDescent="0.3">
      <c r="B357" s="33"/>
      <c r="C357" s="20"/>
    </row>
    <row r="358" spans="2:18" ht="15" outlineLevel="1" thickBot="1" x14ac:dyDescent="0.35">
      <c r="B358" s="188" t="s">
        <v>832</v>
      </c>
      <c r="C358" s="188"/>
      <c r="D358" s="188"/>
      <c r="E358" s="188"/>
      <c r="F358" s="188"/>
      <c r="G358" s="188"/>
      <c r="H358" s="188"/>
      <c r="I358" s="188"/>
      <c r="J358" s="188"/>
      <c r="K358" s="188"/>
      <c r="L358" s="188"/>
      <c r="N358" s="188"/>
      <c r="O358" s="188"/>
      <c r="P358" s="188"/>
      <c r="Q358" s="188"/>
      <c r="R358" s="188"/>
    </row>
    <row r="359" spans="2:18" ht="15" outlineLevel="1" thickTop="1" x14ac:dyDescent="0.3">
      <c r="B359" s="33"/>
      <c r="C359" s="20"/>
    </row>
    <row r="360" spans="2:18" outlineLevel="1" x14ac:dyDescent="0.3">
      <c r="B360" s="33" t="str">
        <f>$B$3</f>
        <v>4.</v>
      </c>
      <c r="C360" s="20">
        <f>COUNTA(C$88:C359)+1</f>
        <v>90</v>
      </c>
      <c r="D360" t="s">
        <v>828</v>
      </c>
      <c r="E360" t="s">
        <v>45</v>
      </c>
      <c r="F360" t="s">
        <v>810</v>
      </c>
      <c r="H360" s="332" t="s">
        <v>1</v>
      </c>
      <c r="I360" s="333"/>
      <c r="J360" s="333"/>
      <c r="K360" s="333"/>
      <c r="L360" s="334"/>
      <c r="N360" t="s">
        <v>677</v>
      </c>
      <c r="O360" t="s">
        <v>577</v>
      </c>
      <c r="P360" s="278" t="s">
        <v>623</v>
      </c>
      <c r="Q360" s="278"/>
      <c r="R360" s="278"/>
    </row>
    <row r="361" spans="2:18" outlineLevel="1" x14ac:dyDescent="0.3">
      <c r="B361" s="33"/>
      <c r="C361" s="20"/>
      <c r="H361" s="335"/>
      <c r="I361" s="336"/>
      <c r="J361" s="336"/>
      <c r="K361" s="336"/>
      <c r="L361" s="337"/>
      <c r="P361" s="279"/>
      <c r="Q361" s="279"/>
      <c r="R361" s="279"/>
    </row>
    <row r="362" spans="2:18" outlineLevel="1" x14ac:dyDescent="0.3">
      <c r="B362" s="33"/>
      <c r="C362" s="20"/>
      <c r="H362" s="335"/>
      <c r="I362" s="336"/>
      <c r="J362" s="336"/>
      <c r="K362" s="336"/>
      <c r="L362" s="337"/>
      <c r="P362" s="279"/>
      <c r="Q362" s="279"/>
      <c r="R362" s="279"/>
    </row>
    <row r="363" spans="2:18" outlineLevel="1" x14ac:dyDescent="0.3">
      <c r="B363" s="33"/>
      <c r="C363" s="20"/>
      <c r="H363" s="335"/>
      <c r="I363" s="336"/>
      <c r="J363" s="336"/>
      <c r="K363" s="336"/>
      <c r="L363" s="337"/>
      <c r="P363" s="279"/>
      <c r="Q363" s="279"/>
      <c r="R363" s="279"/>
    </row>
    <row r="364" spans="2:18" outlineLevel="1" x14ac:dyDescent="0.3">
      <c r="B364" s="33"/>
      <c r="C364" s="20"/>
      <c r="H364" s="338"/>
      <c r="I364" s="339"/>
      <c r="J364" s="339"/>
      <c r="K364" s="339"/>
      <c r="L364" s="340"/>
      <c r="P364" s="280"/>
      <c r="Q364" s="280"/>
      <c r="R364" s="280"/>
    </row>
    <row r="365" spans="2:18" outlineLevel="1" x14ac:dyDescent="0.3">
      <c r="B365" s="33"/>
      <c r="C365" s="20"/>
    </row>
    <row r="366" spans="2:18" outlineLevel="1" x14ac:dyDescent="0.3">
      <c r="B366" s="33" t="str">
        <f>$B$3</f>
        <v>4.</v>
      </c>
      <c r="C366" s="20">
        <f>COUNTA(C$88:C365)+1</f>
        <v>91</v>
      </c>
      <c r="D366" t="s">
        <v>829</v>
      </c>
      <c r="E366" t="s">
        <v>161</v>
      </c>
      <c r="F366" t="s">
        <v>810</v>
      </c>
      <c r="H366" s="177" t="s">
        <v>161</v>
      </c>
      <c r="I366" s="177" t="s">
        <v>161</v>
      </c>
      <c r="J366" s="177" t="s">
        <v>161</v>
      </c>
      <c r="K366" s="177" t="s">
        <v>161</v>
      </c>
      <c r="L366" s="177" t="s">
        <v>161</v>
      </c>
      <c r="N366" t="s">
        <v>677</v>
      </c>
      <c r="O366" t="s">
        <v>621</v>
      </c>
      <c r="P366" s="278" t="s">
        <v>623</v>
      </c>
      <c r="Q366" s="278"/>
      <c r="R366" s="278"/>
    </row>
    <row r="367" spans="2:18" outlineLevel="1" x14ac:dyDescent="0.3">
      <c r="B367" s="33"/>
      <c r="C367" s="20"/>
      <c r="P367" s="279"/>
      <c r="Q367" s="279"/>
      <c r="R367" s="279"/>
    </row>
    <row r="368" spans="2:18" outlineLevel="1" x14ac:dyDescent="0.3">
      <c r="B368" s="33" t="str">
        <f>$B$3</f>
        <v>4.</v>
      </c>
      <c r="C368" s="20">
        <f>COUNTA(C$88:C367)+1</f>
        <v>92</v>
      </c>
      <c r="D368" t="s">
        <v>809</v>
      </c>
      <c r="E368" s="6" t="str">
        <f>local_currency</f>
        <v>[local currency]</v>
      </c>
      <c r="F368" s="6" t="s">
        <v>812</v>
      </c>
      <c r="H368" s="177" t="s">
        <v>793</v>
      </c>
      <c r="I368" s="177" t="s">
        <v>793</v>
      </c>
      <c r="J368" s="177" t="s">
        <v>793</v>
      </c>
      <c r="K368" s="177" t="s">
        <v>793</v>
      </c>
      <c r="L368" s="177" t="s">
        <v>793</v>
      </c>
      <c r="N368" t="s">
        <v>677</v>
      </c>
      <c r="O368" t="s">
        <v>621</v>
      </c>
      <c r="P368" s="279"/>
      <c r="Q368" s="279"/>
      <c r="R368" s="279"/>
    </row>
    <row r="369" spans="2:18" outlineLevel="1" x14ac:dyDescent="0.3">
      <c r="B369" s="33"/>
      <c r="C369" s="20"/>
      <c r="E369" s="33"/>
      <c r="F369" s="33"/>
      <c r="P369" s="279"/>
      <c r="Q369" s="279"/>
      <c r="R369" s="279"/>
    </row>
    <row r="370" spans="2:18" outlineLevel="1" x14ac:dyDescent="0.3">
      <c r="B370" s="33" t="str">
        <f>$B$3</f>
        <v>4.</v>
      </c>
      <c r="C370" s="20">
        <f>COUNTA(C$88:C369)+1</f>
        <v>93</v>
      </c>
      <c r="D370" t="s">
        <v>964</v>
      </c>
      <c r="E370" s="6" t="str">
        <f>local_currency</f>
        <v>[local currency]</v>
      </c>
      <c r="F370" s="6" t="s">
        <v>811</v>
      </c>
      <c r="H370" s="187">
        <v>5</v>
      </c>
      <c r="I370" s="187">
        <v>7</v>
      </c>
      <c r="J370" s="187">
        <v>10</v>
      </c>
      <c r="K370" s="187">
        <v>12</v>
      </c>
      <c r="L370" s="187">
        <v>15</v>
      </c>
      <c r="N370" t="s">
        <v>677</v>
      </c>
      <c r="O370" t="s">
        <v>577</v>
      </c>
      <c r="P370" s="280"/>
      <c r="Q370" s="280"/>
      <c r="R370" s="280"/>
    </row>
    <row r="371" spans="2:18" outlineLevel="1" x14ac:dyDescent="0.3">
      <c r="B371" s="33"/>
      <c r="C371" s="20"/>
    </row>
    <row r="372" spans="2:18" outlineLevel="1" x14ac:dyDescent="0.3">
      <c r="B372" s="33" t="str">
        <f>$B$3</f>
        <v>4.</v>
      </c>
      <c r="C372" s="20">
        <f>COUNTA(C$88:C371)+1</f>
        <v>94</v>
      </c>
      <c r="D372" t="s">
        <v>965</v>
      </c>
      <c r="E372" t="s">
        <v>45</v>
      </c>
      <c r="H372" s="332" t="s">
        <v>1</v>
      </c>
      <c r="I372" s="333"/>
      <c r="J372" s="333"/>
      <c r="K372" s="333"/>
      <c r="L372" s="334"/>
      <c r="N372" t="s">
        <v>677</v>
      </c>
      <c r="O372" s="232" t="s">
        <v>577</v>
      </c>
      <c r="P372" s="233" t="s">
        <v>831</v>
      </c>
      <c r="Q372" s="233"/>
      <c r="R372" s="278"/>
    </row>
    <row r="373" spans="2:18" outlineLevel="1" x14ac:dyDescent="0.3">
      <c r="B373" s="33"/>
      <c r="C373" s="20"/>
      <c r="H373" s="335"/>
      <c r="I373" s="336"/>
      <c r="J373" s="336"/>
      <c r="K373" s="336"/>
      <c r="L373" s="337"/>
      <c r="O373" s="232"/>
      <c r="P373" s="234"/>
      <c r="Q373" s="234"/>
      <c r="R373" s="279"/>
    </row>
    <row r="374" spans="2:18" outlineLevel="1" x14ac:dyDescent="0.3">
      <c r="B374" s="33"/>
      <c r="C374" s="20"/>
      <c r="H374" s="335"/>
      <c r="I374" s="336"/>
      <c r="J374" s="336"/>
      <c r="K374" s="336"/>
      <c r="L374" s="337"/>
      <c r="O374" s="232"/>
      <c r="P374" s="234"/>
      <c r="Q374" s="234"/>
      <c r="R374" s="279"/>
    </row>
    <row r="375" spans="2:18" outlineLevel="1" x14ac:dyDescent="0.3">
      <c r="B375" s="33"/>
      <c r="C375" s="20"/>
      <c r="H375" s="335"/>
      <c r="I375" s="336"/>
      <c r="J375" s="336"/>
      <c r="K375" s="336"/>
      <c r="L375" s="337"/>
      <c r="O375" s="232"/>
      <c r="P375" s="234"/>
      <c r="Q375" s="234"/>
      <c r="R375" s="279"/>
    </row>
    <row r="376" spans="2:18" outlineLevel="1" x14ac:dyDescent="0.3">
      <c r="B376" s="33"/>
      <c r="C376" s="20"/>
      <c r="H376" s="338"/>
      <c r="I376" s="339"/>
      <c r="J376" s="339"/>
      <c r="K376" s="339"/>
      <c r="L376" s="340"/>
      <c r="O376" s="232"/>
      <c r="P376" s="235"/>
      <c r="Q376" s="235"/>
      <c r="R376" s="280"/>
    </row>
    <row r="377" spans="2:18" outlineLevel="1" x14ac:dyDescent="0.3">
      <c r="B377" s="33"/>
      <c r="C377" s="20"/>
    </row>
    <row r="378" spans="2:18" outlineLevel="1" x14ac:dyDescent="0.3">
      <c r="B378" s="33"/>
      <c r="C378" s="20"/>
    </row>
    <row r="379" spans="2:18" ht="15" outlineLevel="1" thickBot="1" x14ac:dyDescent="0.35">
      <c r="B379" s="188" t="s">
        <v>833</v>
      </c>
      <c r="C379" s="188"/>
      <c r="D379" s="188"/>
      <c r="E379" s="188"/>
      <c r="F379" s="188"/>
      <c r="G379" s="188"/>
      <c r="H379" s="188"/>
      <c r="I379" s="188"/>
      <c r="J379" s="188"/>
      <c r="K379" s="188"/>
      <c r="L379" s="188"/>
      <c r="N379" s="188"/>
      <c r="O379" s="188"/>
      <c r="P379" s="188"/>
      <c r="Q379" s="188"/>
      <c r="R379" s="188"/>
    </row>
    <row r="380" spans="2:18" ht="15" outlineLevel="1" thickTop="1" x14ac:dyDescent="0.3">
      <c r="B380" s="33"/>
      <c r="C380" s="20"/>
    </row>
    <row r="381" spans="2:18" outlineLevel="1" x14ac:dyDescent="0.3">
      <c r="B381" s="33" t="str">
        <f>$B$3</f>
        <v>4.</v>
      </c>
      <c r="C381" s="20">
        <f>COUNTA(C$88:C376)+1</f>
        <v>95</v>
      </c>
      <c r="D381" t="s">
        <v>923</v>
      </c>
      <c r="E381" t="s">
        <v>45</v>
      </c>
      <c r="F381" t="s">
        <v>810</v>
      </c>
      <c r="G381" t="s">
        <v>834</v>
      </c>
      <c r="H381" s="332" t="s">
        <v>1</v>
      </c>
      <c r="I381" s="333"/>
      <c r="J381" s="333"/>
      <c r="K381" s="333"/>
      <c r="L381" s="334"/>
      <c r="N381" t="s">
        <v>677</v>
      </c>
      <c r="O381" t="s">
        <v>577</v>
      </c>
      <c r="P381" s="278" t="s">
        <v>623</v>
      </c>
      <c r="Q381" s="278"/>
      <c r="R381" s="278"/>
    </row>
    <row r="382" spans="2:18" outlineLevel="1" x14ac:dyDescent="0.3">
      <c r="B382" s="33"/>
      <c r="C382" s="20"/>
      <c r="H382" s="335"/>
      <c r="I382" s="336"/>
      <c r="J382" s="336"/>
      <c r="K382" s="336"/>
      <c r="L382" s="337"/>
      <c r="P382" s="279"/>
      <c r="Q382" s="279"/>
      <c r="R382" s="279"/>
    </row>
    <row r="383" spans="2:18" outlineLevel="1" x14ac:dyDescent="0.3">
      <c r="B383" s="33"/>
      <c r="C383" s="20"/>
      <c r="H383" s="335"/>
      <c r="I383" s="336"/>
      <c r="J383" s="336"/>
      <c r="K383" s="336"/>
      <c r="L383" s="337"/>
      <c r="P383" s="279"/>
      <c r="Q383" s="279"/>
      <c r="R383" s="279"/>
    </row>
    <row r="384" spans="2:18" outlineLevel="1" x14ac:dyDescent="0.3">
      <c r="B384" s="33"/>
      <c r="C384" s="20"/>
      <c r="H384" s="335"/>
      <c r="I384" s="336"/>
      <c r="J384" s="336"/>
      <c r="K384" s="336"/>
      <c r="L384" s="337"/>
      <c r="P384" s="279"/>
      <c r="Q384" s="279"/>
      <c r="R384" s="279"/>
    </row>
    <row r="385" spans="2:18" outlineLevel="1" x14ac:dyDescent="0.3">
      <c r="B385" s="33"/>
      <c r="C385" s="20"/>
      <c r="H385" s="338"/>
      <c r="I385" s="339"/>
      <c r="J385" s="339"/>
      <c r="K385" s="339"/>
      <c r="L385" s="340"/>
      <c r="P385" s="280"/>
      <c r="Q385" s="280"/>
      <c r="R385" s="280"/>
    </row>
    <row r="386" spans="2:18" outlineLevel="1" x14ac:dyDescent="0.3">
      <c r="B386" s="33"/>
      <c r="C386" s="20"/>
    </row>
    <row r="387" spans="2:18" outlineLevel="1" x14ac:dyDescent="0.3">
      <c r="B387" s="33" t="str">
        <f>$B$3</f>
        <v>4.</v>
      </c>
      <c r="C387" s="20">
        <f>COUNTA(C$88:C386)+1</f>
        <v>96</v>
      </c>
      <c r="D387" t="s">
        <v>963</v>
      </c>
      <c r="E387" s="6" t="str">
        <f>local_currency</f>
        <v>[local currency]</v>
      </c>
      <c r="F387" s="6" t="s">
        <v>811</v>
      </c>
      <c r="H387" s="187">
        <v>10</v>
      </c>
      <c r="I387" s="187">
        <v>12</v>
      </c>
      <c r="J387" s="187">
        <v>12</v>
      </c>
      <c r="K387" s="187">
        <v>15</v>
      </c>
      <c r="L387" s="187">
        <v>17</v>
      </c>
      <c r="N387" t="s">
        <v>677</v>
      </c>
      <c r="O387" t="s">
        <v>577</v>
      </c>
    </row>
    <row r="388" spans="2:18" outlineLevel="1" x14ac:dyDescent="0.3">
      <c r="B388" s="33"/>
      <c r="C388" s="20"/>
    </row>
    <row r="389" spans="2:18" outlineLevel="1" x14ac:dyDescent="0.3"/>
    <row r="390" spans="2:18" s="227" customFormat="1" ht="15" outlineLevel="1" thickBot="1" x14ac:dyDescent="0.35">
      <c r="B390" s="228" t="s">
        <v>836</v>
      </c>
      <c r="C390" s="228"/>
      <c r="D390" s="228"/>
      <c r="E390" s="228"/>
      <c r="F390" s="228"/>
      <c r="G390" s="228"/>
      <c r="H390" s="228"/>
      <c r="I390" s="228"/>
      <c r="J390" s="228"/>
      <c r="K390" s="228"/>
      <c r="L390" s="228"/>
      <c r="M390" s="229"/>
      <c r="N390" s="228"/>
      <c r="O390" s="228"/>
      <c r="P390" s="228"/>
      <c r="Q390" s="228"/>
      <c r="R390" s="228"/>
    </row>
    <row r="391" spans="2:18" ht="15" outlineLevel="1" thickTop="1" x14ac:dyDescent="0.3"/>
    <row r="392" spans="2:18" ht="15" customHeight="1" outlineLevel="1" x14ac:dyDescent="0.3">
      <c r="B392" s="33" t="str">
        <f>$B$3</f>
        <v>4.</v>
      </c>
      <c r="C392" s="20">
        <f>COUNTA(C$88:C387)+1</f>
        <v>97</v>
      </c>
      <c r="D392" t="s">
        <v>922</v>
      </c>
      <c r="E392" t="s">
        <v>45</v>
      </c>
      <c r="F392" t="s">
        <v>810</v>
      </c>
      <c r="H392" s="213" t="s">
        <v>1</v>
      </c>
      <c r="I392" s="214"/>
      <c r="J392" s="214"/>
      <c r="K392" s="214"/>
      <c r="L392" s="215"/>
      <c r="N392" t="s">
        <v>677</v>
      </c>
      <c r="O392" t="s">
        <v>621</v>
      </c>
      <c r="P392" s="345" t="s">
        <v>1066</v>
      </c>
      <c r="Q392" s="326" t="s">
        <v>1024</v>
      </c>
      <c r="R392" s="344" t="s">
        <v>1023</v>
      </c>
    </row>
    <row r="393" spans="2:18" ht="15" customHeight="1" outlineLevel="1" x14ac:dyDescent="0.3">
      <c r="B393" s="33"/>
      <c r="C393" s="20"/>
      <c r="H393" s="216"/>
      <c r="I393" s="217"/>
      <c r="J393" s="217"/>
      <c r="K393" s="217"/>
      <c r="L393" s="218"/>
      <c r="P393" s="346"/>
      <c r="Q393" s="327"/>
      <c r="R393" s="327"/>
    </row>
    <row r="394" spans="2:18" ht="15" customHeight="1" outlineLevel="1" x14ac:dyDescent="0.3">
      <c r="B394" s="33"/>
      <c r="C394" s="20"/>
      <c r="H394" s="216"/>
      <c r="I394" s="217"/>
      <c r="J394" s="217"/>
      <c r="K394" s="217"/>
      <c r="L394" s="218"/>
      <c r="P394" s="346"/>
      <c r="Q394" s="327"/>
      <c r="R394" s="327"/>
    </row>
    <row r="395" spans="2:18" ht="15" customHeight="1" outlineLevel="1" x14ac:dyDescent="0.3">
      <c r="B395" s="33"/>
      <c r="C395" s="20"/>
      <c r="H395" s="216"/>
      <c r="I395" s="217"/>
      <c r="J395" s="217"/>
      <c r="K395" s="217"/>
      <c r="L395" s="218"/>
      <c r="P395" s="346"/>
      <c r="Q395" s="327"/>
      <c r="R395" s="327"/>
    </row>
    <row r="396" spans="2:18" ht="15" customHeight="1" outlineLevel="1" x14ac:dyDescent="0.3">
      <c r="B396" s="33"/>
      <c r="C396" s="20"/>
      <c r="H396" s="219"/>
      <c r="I396" s="220"/>
      <c r="J396" s="220"/>
      <c r="K396" s="220"/>
      <c r="L396" s="221"/>
      <c r="P396" s="346"/>
      <c r="Q396" s="327"/>
      <c r="R396" s="327"/>
    </row>
    <row r="397" spans="2:18" ht="15" customHeight="1" outlineLevel="1" x14ac:dyDescent="0.3">
      <c r="B397" s="33"/>
      <c r="C397" s="20"/>
      <c r="P397" s="347"/>
      <c r="Q397" s="328"/>
      <c r="R397" s="328"/>
    </row>
    <row r="398" spans="2:18" ht="15" customHeight="1" outlineLevel="1" x14ac:dyDescent="0.3">
      <c r="B398" s="33" t="str">
        <f>$B$3</f>
        <v>4.</v>
      </c>
      <c r="C398" s="20">
        <f>COUNTA(C$88:C396)+1</f>
        <v>98</v>
      </c>
      <c r="D398" t="s">
        <v>968</v>
      </c>
      <c r="E398" t="str">
        <f>local_currency</f>
        <v>[local currency]</v>
      </c>
      <c r="F398" s="6" t="s">
        <v>811</v>
      </c>
      <c r="H398" s="187">
        <v>45</v>
      </c>
      <c r="I398" s="187">
        <v>40</v>
      </c>
      <c r="J398" s="187">
        <v>40</v>
      </c>
      <c r="K398" s="187">
        <v>20</v>
      </c>
      <c r="L398" s="187">
        <v>10</v>
      </c>
      <c r="N398" t="s">
        <v>677</v>
      </c>
      <c r="O398" t="s">
        <v>621</v>
      </c>
      <c r="P398" s="231" t="s">
        <v>1022</v>
      </c>
      <c r="Q398" s="231"/>
      <c r="R398" s="231"/>
    </row>
    <row r="399" spans="2:18" ht="15" customHeight="1" x14ac:dyDescent="0.3"/>
    <row r="401" spans="1:24" s="4" customFormat="1" collapsed="1" x14ac:dyDescent="0.3">
      <c r="A401" s="51"/>
      <c r="B401" s="109" t="s">
        <v>954</v>
      </c>
      <c r="C401" s="109"/>
      <c r="D401" s="109"/>
      <c r="E401" s="96"/>
      <c r="F401" s="96"/>
      <c r="G401" s="96"/>
      <c r="H401" s="96"/>
      <c r="I401" s="96"/>
      <c r="J401" s="96"/>
      <c r="K401" s="96"/>
      <c r="L401" s="96"/>
      <c r="M401" s="96"/>
      <c r="N401" s="96"/>
      <c r="O401" s="96"/>
      <c r="P401" s="96"/>
      <c r="Q401" s="96"/>
      <c r="R401" s="96"/>
      <c r="S401" s="106"/>
      <c r="X401" s="107"/>
    </row>
    <row r="403" spans="1:24" s="3" customFormat="1" x14ac:dyDescent="0.3">
      <c r="A403"/>
      <c r="B403" s="104" t="s">
        <v>961</v>
      </c>
      <c r="C403" s="33"/>
      <c r="D403" s="94"/>
      <c r="E403" s="80"/>
      <c r="F403" s="80"/>
      <c r="G403" s="80"/>
      <c r="H403" s="80"/>
      <c r="I403" s="80"/>
      <c r="J403" s="80"/>
      <c r="K403" s="80"/>
      <c r="L403" s="80"/>
      <c r="M403" s="80"/>
      <c r="N403" s="80"/>
      <c r="O403" s="80"/>
      <c r="P403" s="80"/>
      <c r="Q403" s="80"/>
      <c r="R403" s="64"/>
      <c r="S403" s="64"/>
      <c r="X403" s="15"/>
    </row>
    <row r="404" spans="1:24" s="3" customFormat="1" x14ac:dyDescent="0.3">
      <c r="A404"/>
      <c r="B404" s="104"/>
      <c r="C404" s="33"/>
      <c r="D404" s="94"/>
      <c r="E404" s="80"/>
      <c r="F404" s="80"/>
      <c r="G404" s="80"/>
      <c r="H404" s="80"/>
      <c r="I404" s="80"/>
      <c r="J404" s="80"/>
      <c r="K404" s="80"/>
      <c r="L404" s="80"/>
      <c r="M404" s="80"/>
      <c r="N404" s="80"/>
      <c r="O404" s="80"/>
      <c r="P404" s="80"/>
      <c r="Q404" s="80"/>
      <c r="R404" s="64"/>
      <c r="S404" s="64"/>
      <c r="X404" s="15"/>
    </row>
    <row r="405" spans="1:24" x14ac:dyDescent="0.3">
      <c r="B405" s="72" t="s">
        <v>10</v>
      </c>
      <c r="C405" s="72"/>
      <c r="D405" s="72" t="s">
        <v>777</v>
      </c>
      <c r="E405" s="72" t="s">
        <v>1013</v>
      </c>
      <c r="F405" s="72" t="s">
        <v>549</v>
      </c>
      <c r="G405" s="72" t="s">
        <v>13</v>
      </c>
      <c r="H405" s="156" t="s">
        <v>14</v>
      </c>
      <c r="I405" s="156" t="s">
        <v>664</v>
      </c>
      <c r="J405" s="156">
        <f>ST_milestone</f>
        <v>2025</v>
      </c>
      <c r="K405" s="156">
        <f>MT_milestone</f>
        <v>2035</v>
      </c>
      <c r="L405" s="72">
        <f>LT_milestone</f>
        <v>2050</v>
      </c>
      <c r="M405" s="64"/>
      <c r="N405" s="72" t="s">
        <v>595</v>
      </c>
      <c r="O405" s="72" t="s">
        <v>596</v>
      </c>
      <c r="P405" s="72" t="s">
        <v>15</v>
      </c>
      <c r="Q405" s="72" t="s">
        <v>160</v>
      </c>
      <c r="R405" s="72" t="s">
        <v>685</v>
      </c>
      <c r="S405" s="64"/>
    </row>
    <row r="406" spans="1:24" x14ac:dyDescent="0.3">
      <c r="Q406" s="224"/>
      <c r="R406" s="224"/>
      <c r="S406" s="64"/>
    </row>
    <row r="407" spans="1:24" s="224" customFormat="1" x14ac:dyDescent="0.3">
      <c r="B407" s="33" t="str">
        <f>$B$3</f>
        <v>4.</v>
      </c>
      <c r="C407" s="20">
        <f>COUNTA(C$88:C406)+1</f>
        <v>99</v>
      </c>
      <c r="D407" s="223" t="s">
        <v>959</v>
      </c>
      <c r="E407" t="s">
        <v>45</v>
      </c>
      <c r="F407" t="s">
        <v>810</v>
      </c>
      <c r="G407" t="s">
        <v>924</v>
      </c>
      <c r="H407" s="332" t="s">
        <v>1</v>
      </c>
      <c r="I407" s="333"/>
      <c r="J407" s="333"/>
      <c r="K407" s="333"/>
      <c r="L407" s="334"/>
      <c r="M407"/>
      <c r="N407" t="s">
        <v>677</v>
      </c>
      <c r="O407" t="s">
        <v>577</v>
      </c>
      <c r="P407" s="326" t="s">
        <v>974</v>
      </c>
      <c r="Q407" s="341"/>
      <c r="R407" s="341"/>
    </row>
    <row r="408" spans="1:24" s="224" customFormat="1" x14ac:dyDescent="0.3">
      <c r="B408" s="33"/>
      <c r="C408" s="20"/>
      <c r="D408"/>
      <c r="E408"/>
      <c r="F408"/>
      <c r="G408"/>
      <c r="H408" s="335"/>
      <c r="I408" s="336"/>
      <c r="J408" s="336"/>
      <c r="K408" s="336"/>
      <c r="L408" s="337"/>
      <c r="M408"/>
      <c r="N408"/>
      <c r="O408"/>
      <c r="P408" s="327"/>
      <c r="Q408" s="342"/>
      <c r="R408" s="342"/>
    </row>
    <row r="409" spans="1:24" s="224" customFormat="1" x14ac:dyDescent="0.3">
      <c r="B409" s="33"/>
      <c r="C409" s="20"/>
      <c r="D409"/>
      <c r="E409"/>
      <c r="F409"/>
      <c r="G409"/>
      <c r="H409" s="335"/>
      <c r="I409" s="336"/>
      <c r="J409" s="336"/>
      <c r="K409" s="336"/>
      <c r="L409" s="337"/>
      <c r="M409"/>
      <c r="N409"/>
      <c r="O409"/>
      <c r="P409" s="327"/>
      <c r="Q409" s="342"/>
      <c r="R409" s="342"/>
    </row>
    <row r="410" spans="1:24" s="224" customFormat="1" x14ac:dyDescent="0.3">
      <c r="B410" s="33"/>
      <c r="C410" s="20"/>
      <c r="D410"/>
      <c r="E410"/>
      <c r="F410"/>
      <c r="G410"/>
      <c r="H410" s="335"/>
      <c r="I410" s="336"/>
      <c r="J410" s="336"/>
      <c r="K410" s="336"/>
      <c r="L410" s="337"/>
      <c r="M410"/>
      <c r="N410"/>
      <c r="O410"/>
      <c r="P410" s="327"/>
      <c r="Q410" s="342"/>
      <c r="R410" s="342"/>
    </row>
    <row r="411" spans="1:24" s="224" customFormat="1" x14ac:dyDescent="0.3">
      <c r="B411" s="33"/>
      <c r="C411" s="20"/>
      <c r="D411"/>
      <c r="E411"/>
      <c r="F411"/>
      <c r="G411"/>
      <c r="H411" s="338"/>
      <c r="I411" s="339"/>
      <c r="J411" s="339"/>
      <c r="K411" s="339"/>
      <c r="L411" s="340"/>
      <c r="M411"/>
      <c r="N411"/>
      <c r="O411"/>
      <c r="P411" s="328"/>
      <c r="Q411" s="343"/>
      <c r="R411" s="343"/>
    </row>
    <row r="412" spans="1:24" s="224" customFormat="1" x14ac:dyDescent="0.3">
      <c r="D412" s="17"/>
      <c r="E412" s="226"/>
      <c r="F412" s="226"/>
      <c r="G412" s="17"/>
      <c r="H412" s="17"/>
      <c r="I412" s="17"/>
      <c r="J412" s="17"/>
      <c r="K412" s="17"/>
      <c r="L412" s="17"/>
      <c r="M412" s="227"/>
    </row>
    <row r="413" spans="1:24" s="224" customFormat="1" x14ac:dyDescent="0.3">
      <c r="B413" s="33" t="str">
        <f>$B$3</f>
        <v>4.</v>
      </c>
      <c r="C413" s="20">
        <f>COUNTA(C$88:C409)+1</f>
        <v>100</v>
      </c>
      <c r="D413" s="225" t="s">
        <v>955</v>
      </c>
      <c r="E413" t="str">
        <f>local_currency</f>
        <v>[local currency]</v>
      </c>
      <c r="F413" s="6" t="s">
        <v>811</v>
      </c>
      <c r="G413" t="s">
        <v>924</v>
      </c>
      <c r="H413" s="173">
        <f>SUM(H415:H416)</f>
        <v>15</v>
      </c>
      <c r="I413" s="173">
        <f>SUM(I415:I416)</f>
        <v>20</v>
      </c>
      <c r="J413" s="173">
        <f>SUM(J415:J416)</f>
        <v>25</v>
      </c>
      <c r="K413" s="173">
        <f>SUM(K415:K416)</f>
        <v>30</v>
      </c>
      <c r="L413" s="173">
        <f>SUM(L415:L416)</f>
        <v>35</v>
      </c>
      <c r="M413" s="227"/>
      <c r="N413" t="s">
        <v>677</v>
      </c>
      <c r="O413" t="s">
        <v>577</v>
      </c>
      <c r="P413" s="326" t="s">
        <v>974</v>
      </c>
      <c r="Q413" s="341"/>
      <c r="R413" s="341"/>
    </row>
    <row r="414" spans="1:24" s="224" customFormat="1" x14ac:dyDescent="0.3">
      <c r="B414" s="33"/>
      <c r="C414" s="20"/>
      <c r="D414" s="17" t="s">
        <v>931</v>
      </c>
      <c r="E414"/>
      <c r="F414" s="6"/>
      <c r="G414"/>
      <c r="H414" s="177"/>
      <c r="I414" s="177"/>
      <c r="J414" s="177"/>
      <c r="K414" s="177"/>
      <c r="L414" s="177"/>
      <c r="M414" s="227"/>
      <c r="N414"/>
      <c r="O414"/>
      <c r="P414" s="327"/>
      <c r="Q414" s="342"/>
      <c r="R414" s="342"/>
    </row>
    <row r="415" spans="1:24" s="224" customFormat="1" x14ac:dyDescent="0.3">
      <c r="B415" s="33" t="str">
        <f t="shared" ref="B415:B418" si="14">$B$3</f>
        <v>4.</v>
      </c>
      <c r="C415" s="20">
        <f>COUNTA(C$88:C414)+1</f>
        <v>101</v>
      </c>
      <c r="D415" s="230" t="s">
        <v>925</v>
      </c>
      <c r="E415" t="str">
        <f>local_currency</f>
        <v>[local currency]</v>
      </c>
      <c r="F415" s="6" t="s">
        <v>811</v>
      </c>
      <c r="G415" s="17"/>
      <c r="H415" s="187">
        <v>12</v>
      </c>
      <c r="I415" s="187">
        <v>15</v>
      </c>
      <c r="J415" s="187">
        <v>18</v>
      </c>
      <c r="K415" s="187">
        <v>21</v>
      </c>
      <c r="L415" s="187">
        <v>24</v>
      </c>
      <c r="M415" s="227"/>
      <c r="N415" t="s">
        <v>677</v>
      </c>
      <c r="O415" t="s">
        <v>577</v>
      </c>
      <c r="P415" s="327"/>
      <c r="Q415" s="342"/>
      <c r="R415" s="342"/>
    </row>
    <row r="416" spans="1:24" s="224" customFormat="1" x14ac:dyDescent="0.3">
      <c r="B416" s="33" t="str">
        <f t="shared" si="14"/>
        <v>4.</v>
      </c>
      <c r="C416" s="20">
        <f>COUNTA(C$88:C415)+1</f>
        <v>102</v>
      </c>
      <c r="D416" s="230" t="s">
        <v>926</v>
      </c>
      <c r="E416" t="str">
        <f>local_currency</f>
        <v>[local currency]</v>
      </c>
      <c r="F416" s="6" t="s">
        <v>811</v>
      </c>
      <c r="G416" s="17"/>
      <c r="H416" s="187">
        <v>3</v>
      </c>
      <c r="I416" s="187">
        <v>5</v>
      </c>
      <c r="J416" s="187">
        <v>7</v>
      </c>
      <c r="K416" s="187">
        <v>9</v>
      </c>
      <c r="L416" s="187">
        <v>11</v>
      </c>
      <c r="M416" s="227"/>
      <c r="N416" t="s">
        <v>677</v>
      </c>
      <c r="O416" t="s">
        <v>577</v>
      </c>
      <c r="P416" s="327"/>
      <c r="Q416" s="342"/>
      <c r="R416" s="342"/>
    </row>
    <row r="417" spans="1:24" s="224" customFormat="1" x14ac:dyDescent="0.3">
      <c r="D417" s="17"/>
      <c r="E417" s="226"/>
      <c r="F417" s="226"/>
      <c r="G417" s="17"/>
      <c r="H417" s="17"/>
      <c r="I417" s="17"/>
      <c r="J417" s="17"/>
      <c r="K417" s="17"/>
      <c r="L417" s="17"/>
      <c r="M417" s="227"/>
      <c r="P417" s="328"/>
      <c r="Q417" s="343"/>
      <c r="R417" s="343"/>
    </row>
    <row r="418" spans="1:24" s="224" customFormat="1" x14ac:dyDescent="0.3">
      <c r="B418" s="33" t="str">
        <f t="shared" si="14"/>
        <v>4.</v>
      </c>
      <c r="C418" s="20">
        <f>COUNTA(C$88:C417)+1</f>
        <v>103</v>
      </c>
      <c r="D418" s="230" t="s">
        <v>956</v>
      </c>
      <c r="E418" t="s">
        <v>45</v>
      </c>
      <c r="F418" t="s">
        <v>810</v>
      </c>
      <c r="G418" s="17" t="s">
        <v>957</v>
      </c>
      <c r="H418" s="332" t="s">
        <v>1</v>
      </c>
      <c r="I418" s="333"/>
      <c r="J418" s="333"/>
      <c r="K418" s="333"/>
      <c r="L418" s="334"/>
      <c r="M418" s="227"/>
      <c r="N418" t="s">
        <v>677</v>
      </c>
      <c r="O418" t="s">
        <v>577</v>
      </c>
      <c r="P418" s="326" t="s">
        <v>974</v>
      </c>
      <c r="Q418" s="341"/>
      <c r="R418" s="341"/>
    </row>
    <row r="419" spans="1:24" x14ac:dyDescent="0.3">
      <c r="H419" s="335"/>
      <c r="I419" s="336"/>
      <c r="J419" s="336"/>
      <c r="K419" s="336"/>
      <c r="L419" s="337"/>
      <c r="P419" s="327"/>
      <c r="Q419" s="342"/>
      <c r="R419" s="342"/>
    </row>
    <row r="420" spans="1:24" x14ac:dyDescent="0.3">
      <c r="H420" s="335"/>
      <c r="I420" s="336"/>
      <c r="J420" s="336"/>
      <c r="K420" s="336"/>
      <c r="L420" s="337"/>
      <c r="P420" s="327"/>
      <c r="Q420" s="342"/>
      <c r="R420" s="342"/>
    </row>
    <row r="421" spans="1:24" x14ac:dyDescent="0.3">
      <c r="H421" s="335"/>
      <c r="I421" s="336"/>
      <c r="J421" s="336"/>
      <c r="K421" s="336"/>
      <c r="L421" s="337"/>
      <c r="P421" s="327"/>
      <c r="Q421" s="342"/>
      <c r="R421" s="342"/>
    </row>
    <row r="422" spans="1:24" x14ac:dyDescent="0.3">
      <c r="H422" s="338"/>
      <c r="I422" s="339"/>
      <c r="J422" s="339"/>
      <c r="K422" s="339"/>
      <c r="L422" s="340"/>
      <c r="P422" s="328"/>
      <c r="Q422" s="343"/>
      <c r="R422" s="343"/>
    </row>
    <row r="425" spans="1:24" s="4" customFormat="1" collapsed="1" x14ac:dyDescent="0.3">
      <c r="A425" s="51"/>
      <c r="B425" s="109" t="s">
        <v>960</v>
      </c>
      <c r="C425" s="109"/>
      <c r="D425" s="109"/>
      <c r="E425" s="96"/>
      <c r="F425" s="96"/>
      <c r="G425" s="96"/>
      <c r="H425" s="96"/>
      <c r="I425" s="96"/>
      <c r="J425" s="96"/>
      <c r="K425" s="96"/>
      <c r="L425" s="96"/>
      <c r="M425" s="96"/>
      <c r="N425" s="96"/>
      <c r="O425" s="96"/>
      <c r="P425" s="96"/>
      <c r="Q425" s="96"/>
      <c r="R425" s="96"/>
      <c r="S425" s="106"/>
      <c r="X425" s="107"/>
    </row>
    <row r="427" spans="1:24" s="3" customFormat="1" x14ac:dyDescent="0.3">
      <c r="A427"/>
      <c r="B427" s="104" t="s">
        <v>958</v>
      </c>
      <c r="C427" s="33"/>
      <c r="D427" s="94"/>
      <c r="E427" s="80"/>
      <c r="F427" s="80"/>
      <c r="G427" s="80"/>
      <c r="H427" s="80"/>
      <c r="I427" s="80"/>
      <c r="J427" s="80"/>
      <c r="K427" s="80"/>
      <c r="L427" s="80"/>
      <c r="M427" s="80"/>
      <c r="N427" s="80"/>
      <c r="O427" s="80"/>
      <c r="P427" s="80"/>
      <c r="Q427" s="80"/>
      <c r="R427" s="64"/>
      <c r="S427" s="64"/>
      <c r="X427" s="15"/>
    </row>
    <row r="428" spans="1:24" s="3" customFormat="1" x14ac:dyDescent="0.3">
      <c r="A428"/>
      <c r="B428" s="104"/>
      <c r="C428" s="33"/>
      <c r="D428" s="94"/>
      <c r="E428" s="80"/>
      <c r="F428" s="80"/>
      <c r="G428" s="80"/>
      <c r="H428" s="80"/>
      <c r="I428" s="80"/>
      <c r="J428" s="80"/>
      <c r="K428" s="80"/>
      <c r="L428" s="80"/>
      <c r="M428" s="80"/>
      <c r="N428" s="80"/>
      <c r="O428" s="80"/>
      <c r="P428" s="80"/>
      <c r="Q428" s="80"/>
      <c r="R428" s="64"/>
      <c r="S428" s="64"/>
      <c r="X428" s="15"/>
    </row>
    <row r="429" spans="1:24" outlineLevel="1" x14ac:dyDescent="0.3">
      <c r="B429" s="72" t="s">
        <v>10</v>
      </c>
      <c r="C429" s="72"/>
      <c r="D429" s="72" t="s">
        <v>777</v>
      </c>
      <c r="E429" s="72" t="s">
        <v>1013</v>
      </c>
      <c r="F429" s="72" t="s">
        <v>549</v>
      </c>
      <c r="G429" s="72" t="s">
        <v>13</v>
      </c>
      <c r="H429" s="156" t="s">
        <v>14</v>
      </c>
      <c r="I429" s="156" t="s">
        <v>664</v>
      </c>
      <c r="J429" s="156">
        <f>ST_milestone</f>
        <v>2025</v>
      </c>
      <c r="K429" s="156">
        <f>MT_milestone</f>
        <v>2035</v>
      </c>
      <c r="L429" s="72">
        <f>LT_milestone</f>
        <v>2050</v>
      </c>
      <c r="M429" s="64"/>
      <c r="N429" s="72" t="s">
        <v>595</v>
      </c>
      <c r="O429" s="72" t="s">
        <v>596</v>
      </c>
      <c r="P429" s="72" t="s">
        <v>15</v>
      </c>
      <c r="Q429" s="72" t="s">
        <v>160</v>
      </c>
      <c r="R429" s="72" t="s">
        <v>685</v>
      </c>
      <c r="S429" s="64"/>
    </row>
    <row r="430" spans="1:24" outlineLevel="1" x14ac:dyDescent="0.3"/>
    <row r="431" spans="1:24" outlineLevel="1" x14ac:dyDescent="0.3">
      <c r="B431" s="33" t="str">
        <f>$B$3</f>
        <v>4.</v>
      </c>
      <c r="C431" s="20">
        <f>COUNTA(C$88:C418)+1</f>
        <v>104</v>
      </c>
      <c r="D431" s="225" t="s">
        <v>962</v>
      </c>
      <c r="E431" t="str">
        <f>local_currency</f>
        <v>[local currency]</v>
      </c>
      <c r="F431" s="6" t="s">
        <v>811</v>
      </c>
      <c r="H431" s="173">
        <f>SUM(H433:H437)</f>
        <v>10</v>
      </c>
      <c r="I431" s="173">
        <f t="shared" ref="I431:L431" si="15">SUM(I433:I437)</f>
        <v>15</v>
      </c>
      <c r="J431" s="173">
        <f t="shared" si="15"/>
        <v>15</v>
      </c>
      <c r="K431" s="173">
        <f t="shared" si="15"/>
        <v>15</v>
      </c>
      <c r="L431" s="173">
        <f t="shared" si="15"/>
        <v>15</v>
      </c>
      <c r="M431" s="227"/>
      <c r="N431" t="s">
        <v>677</v>
      </c>
      <c r="O431" t="s">
        <v>577</v>
      </c>
      <c r="P431" s="326" t="s">
        <v>974</v>
      </c>
      <c r="Q431" s="329"/>
      <c r="R431" s="329"/>
    </row>
    <row r="432" spans="1:24" outlineLevel="1" x14ac:dyDescent="0.3">
      <c r="B432" s="33"/>
      <c r="C432" s="20"/>
      <c r="D432" s="17" t="s">
        <v>244</v>
      </c>
      <c r="F432" s="6"/>
      <c r="H432" s="177"/>
      <c r="I432" s="177"/>
      <c r="J432" s="177"/>
      <c r="K432" s="177"/>
      <c r="L432" s="177"/>
      <c r="M432" s="227"/>
      <c r="P432" s="327"/>
      <c r="Q432" s="330"/>
      <c r="R432" s="330"/>
    </row>
    <row r="433" spans="1:24" outlineLevel="1" x14ac:dyDescent="0.3">
      <c r="B433" s="33" t="str">
        <f>$B$3</f>
        <v>4.</v>
      </c>
      <c r="C433" s="20">
        <f>COUNTA(C$88:C432)+1</f>
        <v>105</v>
      </c>
      <c r="D433" s="230" t="s">
        <v>927</v>
      </c>
      <c r="E433" t="str">
        <f>local_currency</f>
        <v>[local currency]</v>
      </c>
      <c r="F433" s="6" t="s">
        <v>811</v>
      </c>
      <c r="G433" s="17"/>
      <c r="H433" s="187">
        <v>2</v>
      </c>
      <c r="I433" s="187">
        <v>3</v>
      </c>
      <c r="J433" s="187">
        <v>3</v>
      </c>
      <c r="K433" s="187">
        <v>3</v>
      </c>
      <c r="L433" s="187">
        <v>3</v>
      </c>
      <c r="M433" s="227"/>
      <c r="N433" t="s">
        <v>677</v>
      </c>
      <c r="O433" t="s">
        <v>577</v>
      </c>
      <c r="P433" s="327"/>
      <c r="Q433" s="330"/>
      <c r="R433" s="330"/>
    </row>
    <row r="434" spans="1:24" outlineLevel="1" x14ac:dyDescent="0.3">
      <c r="B434" s="33" t="str">
        <f t="shared" ref="B434:B437" si="16">$B$3</f>
        <v>4.</v>
      </c>
      <c r="C434" s="20">
        <f>COUNTA(C$88:C433)+1</f>
        <v>106</v>
      </c>
      <c r="D434" s="230" t="s">
        <v>928</v>
      </c>
      <c r="E434" t="str">
        <f>local_currency</f>
        <v>[local currency]</v>
      </c>
      <c r="F434" s="6" t="s">
        <v>811</v>
      </c>
      <c r="G434" s="17"/>
      <c r="H434" s="187">
        <v>2</v>
      </c>
      <c r="I434" s="187">
        <v>3</v>
      </c>
      <c r="J434" s="187">
        <v>3</v>
      </c>
      <c r="K434" s="187">
        <v>3</v>
      </c>
      <c r="L434" s="187">
        <v>3</v>
      </c>
      <c r="M434" s="227"/>
      <c r="N434" t="s">
        <v>677</v>
      </c>
      <c r="O434" t="s">
        <v>577</v>
      </c>
      <c r="P434" s="327"/>
      <c r="Q434" s="330"/>
      <c r="R434" s="330"/>
    </row>
    <row r="435" spans="1:24" outlineLevel="1" x14ac:dyDescent="0.3">
      <c r="B435" s="33" t="str">
        <f t="shared" si="16"/>
        <v>4.</v>
      </c>
      <c r="C435" s="20">
        <f>COUNTA(C$88:C434)+1</f>
        <v>107</v>
      </c>
      <c r="D435" s="230" t="s">
        <v>929</v>
      </c>
      <c r="E435" t="str">
        <f>local_currency</f>
        <v>[local currency]</v>
      </c>
      <c r="F435" s="6" t="s">
        <v>811</v>
      </c>
      <c r="G435" s="17"/>
      <c r="H435" s="187">
        <v>5</v>
      </c>
      <c r="I435" s="187">
        <v>7</v>
      </c>
      <c r="J435" s="187">
        <v>7</v>
      </c>
      <c r="K435" s="187">
        <v>7</v>
      </c>
      <c r="L435" s="187">
        <v>7</v>
      </c>
      <c r="M435" s="227"/>
      <c r="N435" t="s">
        <v>677</v>
      </c>
      <c r="O435" t="s">
        <v>577</v>
      </c>
      <c r="P435" s="327"/>
      <c r="Q435" s="330"/>
      <c r="R435" s="330"/>
    </row>
    <row r="436" spans="1:24" outlineLevel="1" x14ac:dyDescent="0.3">
      <c r="B436" s="33" t="str">
        <f t="shared" si="16"/>
        <v>4.</v>
      </c>
      <c r="C436" s="20">
        <f>COUNTA(C$88:C435)+1</f>
        <v>108</v>
      </c>
      <c r="D436" s="230" t="s">
        <v>930</v>
      </c>
      <c r="E436" t="str">
        <f>local_currency</f>
        <v>[local currency]</v>
      </c>
      <c r="F436" s="6" t="s">
        <v>811</v>
      </c>
      <c r="H436" s="187">
        <v>1</v>
      </c>
      <c r="I436" s="187">
        <v>2</v>
      </c>
      <c r="J436" s="187">
        <v>2</v>
      </c>
      <c r="K436" s="187">
        <v>2</v>
      </c>
      <c r="L436" s="187">
        <v>2</v>
      </c>
      <c r="M436" s="227"/>
      <c r="N436" t="s">
        <v>677</v>
      </c>
      <c r="O436" t="s">
        <v>577</v>
      </c>
      <c r="P436" s="327"/>
      <c r="Q436" s="330"/>
      <c r="R436" s="330"/>
    </row>
    <row r="437" spans="1:24" s="3" customFormat="1" outlineLevel="1" x14ac:dyDescent="0.3">
      <c r="A437"/>
      <c r="B437" s="33" t="str">
        <f t="shared" si="16"/>
        <v>4.</v>
      </c>
      <c r="C437" s="20">
        <f>COUNTA(C$88:C436)+1</f>
        <v>109</v>
      </c>
      <c r="D437" s="230" t="s">
        <v>705</v>
      </c>
      <c r="E437" t="str">
        <f>local_currency</f>
        <v>[local currency]</v>
      </c>
      <c r="F437" s="6" t="s">
        <v>811</v>
      </c>
      <c r="G437" s="20"/>
      <c r="H437" s="187">
        <v>0</v>
      </c>
      <c r="I437" s="187">
        <v>0</v>
      </c>
      <c r="J437" s="187">
        <v>0</v>
      </c>
      <c r="K437" s="187">
        <v>0</v>
      </c>
      <c r="L437" s="187">
        <v>0</v>
      </c>
      <c r="M437" s="227"/>
      <c r="N437" t="s">
        <v>677</v>
      </c>
      <c r="O437" t="s">
        <v>577</v>
      </c>
      <c r="P437" s="327"/>
      <c r="Q437" s="330"/>
      <c r="R437" s="330"/>
      <c r="S437" s="64"/>
      <c r="X437" s="15"/>
    </row>
    <row r="438" spans="1:24" s="3" customFormat="1" outlineLevel="1" x14ac:dyDescent="0.3">
      <c r="A438"/>
      <c r="B438" s="33"/>
      <c r="C438" s="33"/>
      <c r="D438" s="65"/>
      <c r="E438" s="33"/>
      <c r="F438" s="33"/>
      <c r="G438" s="20"/>
      <c r="H438" s="33"/>
      <c r="I438" s="33"/>
      <c r="J438" s="33"/>
      <c r="K438" s="33"/>
      <c r="L438" s="33"/>
      <c r="M438" s="33"/>
      <c r="N438" s="33"/>
      <c r="O438" s="6"/>
      <c r="P438" s="327"/>
      <c r="Q438" s="330"/>
      <c r="R438" s="330"/>
      <c r="S438" s="64"/>
      <c r="X438" s="15"/>
    </row>
    <row r="439" spans="1:24" s="3" customFormat="1" outlineLevel="1" x14ac:dyDescent="0.3">
      <c r="A439"/>
      <c r="B439" s="33" t="str">
        <f>$B$3</f>
        <v>4.</v>
      </c>
      <c r="C439" s="20">
        <f>COUNTA(C$88:C438)+1</f>
        <v>110</v>
      </c>
      <c r="D439" s="17" t="s">
        <v>292</v>
      </c>
      <c r="E439" t="s">
        <v>45</v>
      </c>
      <c r="F439" t="s">
        <v>810</v>
      </c>
      <c r="G439" s="20"/>
      <c r="H439" s="332" t="s">
        <v>1</v>
      </c>
      <c r="I439" s="333"/>
      <c r="J439" s="333"/>
      <c r="K439" s="333"/>
      <c r="L439" s="334"/>
      <c r="M439" s="33"/>
      <c r="N439" s="33" t="s">
        <v>677</v>
      </c>
      <c r="O439" s="6" t="s">
        <v>621</v>
      </c>
      <c r="P439" s="327"/>
      <c r="Q439" s="330"/>
      <c r="R439" s="330"/>
      <c r="S439" s="64"/>
      <c r="X439" s="15"/>
    </row>
    <row r="440" spans="1:24" s="3" customFormat="1" outlineLevel="1" x14ac:dyDescent="0.3">
      <c r="A440"/>
      <c r="B440" s="33"/>
      <c r="C440" s="33"/>
      <c r="D440" s="33"/>
      <c r="E440" s="33"/>
      <c r="F440" s="33"/>
      <c r="G440" s="20"/>
      <c r="H440" s="335"/>
      <c r="I440" s="336"/>
      <c r="J440" s="336"/>
      <c r="K440" s="336"/>
      <c r="L440" s="337"/>
      <c r="M440" s="33"/>
      <c r="N440" s="33"/>
      <c r="O440" s="6"/>
      <c r="P440" s="327"/>
      <c r="Q440" s="330"/>
      <c r="R440" s="330"/>
      <c r="S440" s="64"/>
      <c r="X440" s="15"/>
    </row>
    <row r="441" spans="1:24" s="3" customFormat="1" outlineLevel="1" x14ac:dyDescent="0.3">
      <c r="D441" s="5"/>
      <c r="E441" s="6"/>
      <c r="F441" s="6"/>
      <c r="G441" s="6"/>
      <c r="H441" s="335"/>
      <c r="I441" s="336"/>
      <c r="J441" s="336"/>
      <c r="K441" s="336"/>
      <c r="L441" s="337"/>
      <c r="M441" s="6"/>
      <c r="N441" s="33"/>
      <c r="O441" s="6"/>
      <c r="P441" s="327"/>
      <c r="Q441" s="330"/>
      <c r="R441" s="330"/>
      <c r="S441"/>
      <c r="T441"/>
    </row>
    <row r="442" spans="1:24" s="3" customFormat="1" outlineLevel="1" x14ac:dyDescent="0.3">
      <c r="D442" s="5"/>
      <c r="E442" s="6"/>
      <c r="F442" s="6"/>
      <c r="G442" s="6"/>
      <c r="H442" s="335"/>
      <c r="I442" s="336"/>
      <c r="J442" s="336"/>
      <c r="K442" s="336"/>
      <c r="L442" s="337"/>
      <c r="M442" s="6"/>
      <c r="N442" s="33"/>
      <c r="O442" s="6"/>
      <c r="P442" s="327"/>
      <c r="Q442" s="330"/>
      <c r="R442" s="330"/>
      <c r="S442"/>
      <c r="T442"/>
    </row>
    <row r="443" spans="1:24" s="3" customFormat="1" outlineLevel="1" x14ac:dyDescent="0.3">
      <c r="D443" s="5"/>
      <c r="E443" s="6"/>
      <c r="F443" s="6"/>
      <c r="G443" s="6"/>
      <c r="H443" s="335"/>
      <c r="I443" s="336"/>
      <c r="J443" s="336"/>
      <c r="K443" s="336"/>
      <c r="L443" s="337"/>
      <c r="M443" s="6"/>
      <c r="N443" s="33"/>
      <c r="O443" s="6"/>
      <c r="P443" s="327"/>
      <c r="Q443" s="330"/>
      <c r="R443" s="330"/>
      <c r="S443"/>
      <c r="T443"/>
    </row>
    <row r="444" spans="1:24" s="3" customFormat="1" outlineLevel="1" x14ac:dyDescent="0.3">
      <c r="D444" s="6"/>
      <c r="E444" s="6"/>
      <c r="F444" s="6"/>
      <c r="G444" s="6"/>
      <c r="H444" s="335"/>
      <c r="I444" s="336"/>
      <c r="J444" s="336"/>
      <c r="K444" s="336"/>
      <c r="L444" s="337"/>
      <c r="M444" s="6"/>
      <c r="N444" s="33"/>
      <c r="O444" s="6"/>
      <c r="P444" s="327"/>
      <c r="Q444" s="330"/>
      <c r="R444" s="330"/>
      <c r="S444"/>
      <c r="T444"/>
    </row>
    <row r="445" spans="1:24" s="3" customFormat="1" outlineLevel="1" x14ac:dyDescent="0.3">
      <c r="D445" s="6"/>
      <c r="E445" s="6"/>
      <c r="F445" s="6"/>
      <c r="G445" s="6"/>
      <c r="H445" s="338"/>
      <c r="I445" s="339"/>
      <c r="J445" s="339"/>
      <c r="K445" s="339"/>
      <c r="L445" s="340"/>
      <c r="M445" s="6"/>
      <c r="N445" s="33"/>
      <c r="O445" s="6"/>
      <c r="P445" s="328"/>
      <c r="Q445" s="331"/>
      <c r="R445" s="331"/>
    </row>
    <row r="447" spans="1:24" x14ac:dyDescent="0.3">
      <c r="B447" s="33"/>
      <c r="C447" s="33"/>
      <c r="D447" s="33"/>
      <c r="E447" s="33"/>
      <c r="F447" s="33"/>
      <c r="G447" s="33"/>
      <c r="H447" s="33"/>
      <c r="I447" s="33"/>
      <c r="J447" s="33"/>
      <c r="K447" s="33"/>
      <c r="L447" s="33"/>
      <c r="M447" s="33"/>
      <c r="N447" s="33"/>
      <c r="O447" s="33"/>
      <c r="P447" s="33"/>
      <c r="Q447" s="33"/>
      <c r="R447" s="33"/>
    </row>
    <row r="448" spans="1:24" s="15" customFormat="1" ht="15" thickBot="1" x14ac:dyDescent="0.35">
      <c r="B448" s="70" t="s">
        <v>822</v>
      </c>
      <c r="C448" s="70"/>
      <c r="D448" s="70"/>
      <c r="E448" s="71"/>
      <c r="F448" s="71"/>
      <c r="G448" s="71"/>
      <c r="H448" s="71"/>
      <c r="I448" s="71"/>
      <c r="J448" s="71"/>
      <c r="K448" s="71"/>
      <c r="L448" s="71"/>
      <c r="M448" s="71"/>
      <c r="N448" s="71"/>
      <c r="O448" s="71"/>
      <c r="P448" s="71"/>
      <c r="Q448" s="71"/>
      <c r="R448" s="71"/>
      <c r="S448" s="71"/>
      <c r="T448" s="71"/>
    </row>
    <row r="449" spans="4:12" outlineLevel="1" x14ac:dyDescent="0.3"/>
    <row r="450" spans="4:12" outlineLevel="1" x14ac:dyDescent="0.3"/>
    <row r="451" spans="4:12" outlineLevel="1" x14ac:dyDescent="0.3">
      <c r="D451" s="110" t="s">
        <v>1003</v>
      </c>
      <c r="E451" s="16"/>
      <c r="F451" s="16"/>
      <c r="G451" s="16"/>
      <c r="H451" s="16"/>
      <c r="I451" s="16"/>
      <c r="J451" s="16"/>
      <c r="K451" s="16"/>
      <c r="L451" s="16"/>
    </row>
    <row r="452" spans="4:12" outlineLevel="1" x14ac:dyDescent="0.3"/>
    <row r="453" spans="4:12" outlineLevel="1" x14ac:dyDescent="0.3">
      <c r="D453" t="s">
        <v>815</v>
      </c>
      <c r="E453" s="179" t="str">
        <f>"Current and projected government spending for mitigation"</f>
        <v>Current and projected government spending for mitigation</v>
      </c>
      <c r="F453" s="179"/>
      <c r="G453" s="179"/>
      <c r="H453" s="179"/>
      <c r="I453" s="179"/>
      <c r="J453" s="179"/>
      <c r="K453" s="179"/>
      <c r="L453" s="179"/>
    </row>
    <row r="454" spans="4:12" outlineLevel="1" x14ac:dyDescent="0.3"/>
    <row r="455" spans="4:12" outlineLevel="1" x14ac:dyDescent="0.3">
      <c r="D455" t="s">
        <v>660</v>
      </c>
      <c r="E455" t="str">
        <f>Mitigation_breakdown</f>
        <v>by sector</v>
      </c>
    </row>
    <row r="456" spans="4:12" outlineLevel="1" x14ac:dyDescent="0.3"/>
    <row r="457" spans="4:12" outlineLevel="1" x14ac:dyDescent="0.3">
      <c r="D457" s="127" t="s">
        <v>11</v>
      </c>
      <c r="E457" s="127" t="s">
        <v>1013</v>
      </c>
      <c r="F457" s="127" t="s">
        <v>549</v>
      </c>
      <c r="G457" s="127"/>
      <c r="H457" s="172" t="s">
        <v>14</v>
      </c>
      <c r="I457" s="172" t="s">
        <v>664</v>
      </c>
      <c r="J457" s="172">
        <f>ST_milestone</f>
        <v>2025</v>
      </c>
      <c r="K457" s="172">
        <f>MT_milestone</f>
        <v>2035</v>
      </c>
      <c r="L457" s="172">
        <f>LT_milestone</f>
        <v>2050</v>
      </c>
    </row>
    <row r="458" spans="4:12" outlineLevel="1" x14ac:dyDescent="0.3">
      <c r="D458" t="str">
        <f t="shared" ref="D458:D464" si="17">D228</f>
        <v>Breakdown by sector</v>
      </c>
    </row>
    <row r="459" spans="4:12" outlineLevel="1" x14ac:dyDescent="0.3">
      <c r="D459" t="str">
        <f t="shared" si="17"/>
        <v xml:space="preserve">   energy production</v>
      </c>
      <c r="E459" t="str">
        <f t="shared" ref="E459:F464" si="18">E229</f>
        <v>[local currency]</v>
      </c>
      <c r="F459" t="str">
        <f t="shared" si="18"/>
        <v>000s/ M/ Bn</v>
      </c>
      <c r="H459">
        <f t="shared" ref="H459:L464" si="19">H229</f>
        <v>30</v>
      </c>
      <c r="I459">
        <f t="shared" si="19"/>
        <v>35</v>
      </c>
      <c r="J459">
        <f t="shared" si="19"/>
        <v>35</v>
      </c>
      <c r="K459">
        <f t="shared" si="19"/>
        <v>50</v>
      </c>
      <c r="L459">
        <f t="shared" si="19"/>
        <v>50</v>
      </c>
    </row>
    <row r="460" spans="4:12" outlineLevel="1" x14ac:dyDescent="0.3">
      <c r="D460" t="str">
        <f t="shared" si="17"/>
        <v xml:space="preserve">   buildings</v>
      </c>
      <c r="E460" t="str">
        <f t="shared" si="18"/>
        <v>[local currency]</v>
      </c>
      <c r="F460" t="str">
        <f t="shared" si="18"/>
        <v>000s/ M/ Bn</v>
      </c>
      <c r="H460">
        <f t="shared" si="19"/>
        <v>20</v>
      </c>
      <c r="I460">
        <f t="shared" si="19"/>
        <v>30</v>
      </c>
      <c r="J460">
        <f t="shared" si="19"/>
        <v>40</v>
      </c>
      <c r="K460">
        <f t="shared" si="19"/>
        <v>40</v>
      </c>
      <c r="L460">
        <f t="shared" si="19"/>
        <v>50</v>
      </c>
    </row>
    <row r="461" spans="4:12" outlineLevel="1" x14ac:dyDescent="0.3">
      <c r="D461" t="str">
        <f t="shared" si="17"/>
        <v xml:space="preserve">   transport</v>
      </c>
      <c r="E461" t="str">
        <f t="shared" si="18"/>
        <v>[local currency]</v>
      </c>
      <c r="F461" t="str">
        <f t="shared" si="18"/>
        <v>000s/ M/ Bn</v>
      </c>
      <c r="H461">
        <f t="shared" si="19"/>
        <v>10</v>
      </c>
      <c r="I461">
        <f t="shared" si="19"/>
        <v>10</v>
      </c>
      <c r="J461">
        <f t="shared" si="19"/>
        <v>20</v>
      </c>
      <c r="K461">
        <f t="shared" si="19"/>
        <v>40</v>
      </c>
      <c r="L461">
        <f t="shared" si="19"/>
        <v>20</v>
      </c>
    </row>
    <row r="462" spans="4:12" outlineLevel="1" x14ac:dyDescent="0.3">
      <c r="D462" t="str">
        <f t="shared" si="17"/>
        <v xml:space="preserve">   industry</v>
      </c>
      <c r="E462" t="str">
        <f t="shared" si="18"/>
        <v>[local currency]</v>
      </c>
      <c r="F462" t="str">
        <f t="shared" si="18"/>
        <v>000s/ M/ Bn</v>
      </c>
      <c r="H462">
        <f t="shared" si="19"/>
        <v>15</v>
      </c>
      <c r="I462">
        <f t="shared" si="19"/>
        <v>15</v>
      </c>
      <c r="J462">
        <f t="shared" si="19"/>
        <v>20</v>
      </c>
      <c r="K462">
        <f t="shared" si="19"/>
        <v>30</v>
      </c>
      <c r="L462">
        <f t="shared" si="19"/>
        <v>35</v>
      </c>
    </row>
    <row r="463" spans="4:12" outlineLevel="1" x14ac:dyDescent="0.3">
      <c r="D463" t="str">
        <f t="shared" si="17"/>
        <v xml:space="preserve">   AFOLU</v>
      </c>
      <c r="E463" t="str">
        <f t="shared" si="18"/>
        <v>[local currency]</v>
      </c>
      <c r="F463" t="str">
        <f t="shared" si="18"/>
        <v>000s/ M/ Bn</v>
      </c>
      <c r="H463">
        <f t="shared" si="19"/>
        <v>25</v>
      </c>
      <c r="I463">
        <f t="shared" si="19"/>
        <v>30</v>
      </c>
      <c r="J463">
        <f t="shared" si="19"/>
        <v>40</v>
      </c>
      <c r="K463">
        <f t="shared" si="19"/>
        <v>50</v>
      </c>
      <c r="L463">
        <f t="shared" si="19"/>
        <v>60</v>
      </c>
    </row>
    <row r="464" spans="4:12" outlineLevel="1" x14ac:dyDescent="0.3">
      <c r="D464" t="str">
        <f t="shared" si="17"/>
        <v xml:space="preserve">   [other]</v>
      </c>
      <c r="E464" t="str">
        <f t="shared" si="18"/>
        <v>[local currency]</v>
      </c>
      <c r="F464" t="str">
        <f t="shared" si="18"/>
        <v>000s/ M/ Bn</v>
      </c>
      <c r="H464">
        <f t="shared" si="19"/>
        <v>20</v>
      </c>
      <c r="I464">
        <f t="shared" si="19"/>
        <v>25</v>
      </c>
      <c r="J464">
        <f t="shared" si="19"/>
        <v>30</v>
      </c>
      <c r="K464">
        <f t="shared" si="19"/>
        <v>40</v>
      </c>
      <c r="L464">
        <f t="shared" si="19"/>
        <v>50</v>
      </c>
    </row>
    <row r="465" spans="4:12" outlineLevel="1" x14ac:dyDescent="0.3"/>
    <row r="466" spans="4:12" outlineLevel="1" x14ac:dyDescent="0.3"/>
    <row r="467" spans="4:12" outlineLevel="1" x14ac:dyDescent="0.3">
      <c r="D467" s="110" t="s">
        <v>1004</v>
      </c>
      <c r="E467" s="16"/>
      <c r="F467" s="16"/>
      <c r="G467" s="16"/>
      <c r="H467" s="16"/>
      <c r="I467" s="16"/>
      <c r="J467" s="16"/>
      <c r="K467" s="16"/>
      <c r="L467" s="16"/>
    </row>
    <row r="468" spans="4:12" outlineLevel="1" x14ac:dyDescent="0.3"/>
    <row r="469" spans="4:12" outlineLevel="1" x14ac:dyDescent="0.3">
      <c r="D469" t="s">
        <v>815</v>
      </c>
      <c r="E469" s="179" t="str">
        <f>"Current and projected government spending for adaptation"</f>
        <v>Current and projected government spending for adaptation</v>
      </c>
      <c r="F469" s="179"/>
      <c r="G469" s="179"/>
      <c r="H469" s="179"/>
      <c r="I469" s="179"/>
      <c r="J469" s="179"/>
      <c r="K469" s="179"/>
      <c r="L469" s="179"/>
    </row>
    <row r="470" spans="4:12" outlineLevel="1" x14ac:dyDescent="0.3"/>
    <row r="471" spans="4:12" outlineLevel="1" x14ac:dyDescent="0.3">
      <c r="D471" t="s">
        <v>660</v>
      </c>
      <c r="E471" t="str">
        <f>Adaptation_breakdown</f>
        <v>by disaster</v>
      </c>
    </row>
    <row r="472" spans="4:12" outlineLevel="1" x14ac:dyDescent="0.3"/>
    <row r="473" spans="4:12" outlineLevel="1" x14ac:dyDescent="0.3"/>
    <row r="474" spans="4:12" outlineLevel="1" x14ac:dyDescent="0.3">
      <c r="D474" s="127" t="s">
        <v>11</v>
      </c>
      <c r="E474" s="127" t="s">
        <v>1013</v>
      </c>
      <c r="F474" s="127" t="s">
        <v>549</v>
      </c>
      <c r="G474" s="127"/>
      <c r="H474" s="172" t="s">
        <v>14</v>
      </c>
      <c r="I474" s="172" t="s">
        <v>664</v>
      </c>
      <c r="J474" s="172">
        <f>ST_milestone</f>
        <v>2025</v>
      </c>
      <c r="K474" s="172">
        <f>MT_milestone</f>
        <v>2035</v>
      </c>
      <c r="L474" s="172">
        <f>LT_milestone</f>
        <v>2050</v>
      </c>
    </row>
    <row r="475" spans="4:12" outlineLevel="1" x14ac:dyDescent="0.3">
      <c r="D475" t="str">
        <f t="shared" ref="D475:D482" si="20">D141</f>
        <v>Breakdown by disaster</v>
      </c>
    </row>
    <row r="476" spans="4:12" outlineLevel="1" x14ac:dyDescent="0.3">
      <c r="D476" t="str">
        <f t="shared" si="20"/>
        <v xml:space="preserve">   drying / drought</v>
      </c>
      <c r="E476" t="str">
        <f t="shared" ref="E476:F482" si="21">E142</f>
        <v>[local currency]</v>
      </c>
      <c r="F476" t="str">
        <f t="shared" si="21"/>
        <v>000s/ M/ Bn</v>
      </c>
      <c r="H476">
        <f t="shared" ref="H476:L482" si="22">H142</f>
        <v>30</v>
      </c>
      <c r="I476">
        <f t="shared" si="22"/>
        <v>35</v>
      </c>
      <c r="J476">
        <f t="shared" si="22"/>
        <v>35</v>
      </c>
      <c r="K476">
        <f t="shared" si="22"/>
        <v>50</v>
      </c>
      <c r="L476">
        <f t="shared" si="22"/>
        <v>50</v>
      </c>
    </row>
    <row r="477" spans="4:12" outlineLevel="1" x14ac:dyDescent="0.3">
      <c r="D477" t="str">
        <f t="shared" si="20"/>
        <v xml:space="preserve">   increased rainfall / flooding</v>
      </c>
      <c r="E477" t="str">
        <f t="shared" si="21"/>
        <v>[local currency]</v>
      </c>
      <c r="F477" t="str">
        <f t="shared" si="21"/>
        <v>000s/ M/ Bn</v>
      </c>
      <c r="H477">
        <f t="shared" si="22"/>
        <v>40</v>
      </c>
      <c r="I477">
        <f t="shared" si="22"/>
        <v>45</v>
      </c>
      <c r="J477">
        <f t="shared" si="22"/>
        <v>50</v>
      </c>
      <c r="K477">
        <f t="shared" si="22"/>
        <v>40</v>
      </c>
      <c r="L477">
        <f t="shared" si="22"/>
        <v>50</v>
      </c>
    </row>
    <row r="478" spans="4:12" outlineLevel="1" x14ac:dyDescent="0.3">
      <c r="D478" t="str">
        <f t="shared" si="20"/>
        <v xml:space="preserve">   warming / heat waves</v>
      </c>
      <c r="E478" t="str">
        <f t="shared" si="21"/>
        <v>[local currency]</v>
      </c>
      <c r="F478" t="str">
        <f t="shared" si="21"/>
        <v>000s/ M/ Bn</v>
      </c>
      <c r="H478">
        <f t="shared" si="22"/>
        <v>10</v>
      </c>
      <c r="I478">
        <f t="shared" si="22"/>
        <v>10</v>
      </c>
      <c r="J478">
        <f t="shared" si="22"/>
        <v>20</v>
      </c>
      <c r="K478">
        <f t="shared" si="22"/>
        <v>40</v>
      </c>
      <c r="L478">
        <f t="shared" si="22"/>
        <v>20</v>
      </c>
    </row>
    <row r="479" spans="4:12" outlineLevel="1" x14ac:dyDescent="0.3">
      <c r="D479" t="str">
        <f t="shared" si="20"/>
        <v xml:space="preserve">   wind speed / storminess</v>
      </c>
      <c r="E479" t="str">
        <f t="shared" si="21"/>
        <v>[local currency]</v>
      </c>
      <c r="F479" t="str">
        <f t="shared" si="21"/>
        <v>000s/ M/ Bn</v>
      </c>
      <c r="H479">
        <f t="shared" si="22"/>
        <v>15</v>
      </c>
      <c r="I479">
        <f t="shared" si="22"/>
        <v>15</v>
      </c>
      <c r="J479">
        <f t="shared" si="22"/>
        <v>30</v>
      </c>
      <c r="K479">
        <f t="shared" si="22"/>
        <v>40</v>
      </c>
      <c r="L479">
        <f t="shared" si="22"/>
        <v>35</v>
      </c>
    </row>
    <row r="480" spans="4:12" outlineLevel="1" x14ac:dyDescent="0.3">
      <c r="D480" t="str">
        <f t="shared" si="20"/>
        <v xml:space="preserve">   sea level rise</v>
      </c>
      <c r="E480" t="str">
        <f t="shared" si="21"/>
        <v>[local currency]</v>
      </c>
      <c r="F480" t="str">
        <f t="shared" si="21"/>
        <v>000s/ M/ Bn</v>
      </c>
      <c r="H480">
        <f t="shared" si="22"/>
        <v>35</v>
      </c>
      <c r="I480">
        <f t="shared" si="22"/>
        <v>35</v>
      </c>
      <c r="J480">
        <f t="shared" si="22"/>
        <v>50</v>
      </c>
      <c r="K480">
        <f t="shared" si="22"/>
        <v>60</v>
      </c>
      <c r="L480">
        <f t="shared" si="22"/>
        <v>70</v>
      </c>
    </row>
    <row r="481" spans="4:12" outlineLevel="1" x14ac:dyDescent="0.3">
      <c r="D481" t="str">
        <f t="shared" si="20"/>
        <v xml:space="preserve">   [other disaster 1]</v>
      </c>
      <c r="E481" t="str">
        <f t="shared" si="21"/>
        <v>[local currency]</v>
      </c>
      <c r="F481" t="str">
        <f t="shared" si="21"/>
        <v>000s/ M/ Bn</v>
      </c>
      <c r="H481">
        <f t="shared" si="22"/>
        <v>50</v>
      </c>
      <c r="I481">
        <f t="shared" si="22"/>
        <v>30</v>
      </c>
      <c r="J481">
        <f t="shared" si="22"/>
        <v>40</v>
      </c>
      <c r="K481">
        <f t="shared" si="22"/>
        <v>45</v>
      </c>
      <c r="L481">
        <f t="shared" si="22"/>
        <v>50</v>
      </c>
    </row>
    <row r="482" spans="4:12" outlineLevel="1" x14ac:dyDescent="0.3">
      <c r="D482" t="str">
        <f t="shared" si="20"/>
        <v xml:space="preserve">   [other disaster 2]</v>
      </c>
      <c r="E482" t="str">
        <f t="shared" si="21"/>
        <v>[local currency]</v>
      </c>
      <c r="F482" t="str">
        <f t="shared" si="21"/>
        <v>000s/ M/ Bn</v>
      </c>
      <c r="H482">
        <f t="shared" si="22"/>
        <v>50</v>
      </c>
      <c r="I482">
        <f t="shared" si="22"/>
        <v>15</v>
      </c>
      <c r="J482">
        <f t="shared" si="22"/>
        <v>15</v>
      </c>
      <c r="K482">
        <f t="shared" si="22"/>
        <v>20</v>
      </c>
      <c r="L482">
        <f t="shared" si="22"/>
        <v>25</v>
      </c>
    </row>
    <row r="483" spans="4:12" outlineLevel="1" x14ac:dyDescent="0.3"/>
    <row r="484" spans="4:12" outlineLevel="1" x14ac:dyDescent="0.3"/>
    <row r="485" spans="4:12" outlineLevel="1" x14ac:dyDescent="0.3">
      <c r="D485" s="110" t="s">
        <v>1005</v>
      </c>
      <c r="E485" s="16"/>
      <c r="F485" s="16"/>
      <c r="G485" s="16"/>
      <c r="H485" s="16"/>
      <c r="I485" s="16"/>
      <c r="J485" s="16"/>
      <c r="K485" s="16"/>
      <c r="L485" s="16"/>
    </row>
    <row r="486" spans="4:12" outlineLevel="1" x14ac:dyDescent="0.3"/>
    <row r="487" spans="4:12" outlineLevel="1" x14ac:dyDescent="0.3">
      <c r="D487" t="s">
        <v>815</v>
      </c>
      <c r="E487" s="179" t="str">
        <f>"Current and projected government spending for climate-harmful activities"</f>
        <v>Current and projected government spending for climate-harmful activities</v>
      </c>
      <c r="F487" s="179"/>
      <c r="G487" s="179"/>
      <c r="H487" s="179"/>
      <c r="I487" s="179"/>
      <c r="J487" s="179"/>
      <c r="K487" s="179"/>
      <c r="L487" s="179"/>
    </row>
    <row r="488" spans="4:12" outlineLevel="1" x14ac:dyDescent="0.3"/>
    <row r="489" spans="4:12" outlineLevel="1" x14ac:dyDescent="0.3">
      <c r="D489" t="s">
        <v>660</v>
      </c>
      <c r="E489" t="str">
        <f>Mitigation_breakdown</f>
        <v>by sector</v>
      </c>
    </row>
    <row r="490" spans="4:12" outlineLevel="1" x14ac:dyDescent="0.3"/>
    <row r="491" spans="4:12" outlineLevel="1" x14ac:dyDescent="0.3">
      <c r="D491" s="127" t="s">
        <v>11</v>
      </c>
      <c r="E491" s="127" t="s">
        <v>1013</v>
      </c>
      <c r="F491" s="127" t="s">
        <v>549</v>
      </c>
      <c r="G491" s="127"/>
      <c r="H491" s="172" t="s">
        <v>14</v>
      </c>
      <c r="I491" s="172" t="s">
        <v>664</v>
      </c>
      <c r="J491" s="172">
        <f>ST_milestone</f>
        <v>2025</v>
      </c>
      <c r="K491" s="172">
        <f>MT_milestone</f>
        <v>2035</v>
      </c>
      <c r="L491" s="172">
        <f>LT_milestone</f>
        <v>2050</v>
      </c>
    </row>
    <row r="492" spans="4:12" outlineLevel="1" x14ac:dyDescent="0.3">
      <c r="D492" t="str">
        <f t="shared" ref="D492:D498" si="23">D304</f>
        <v>Breakdown by sector</v>
      </c>
      <c r="H492" s="157"/>
      <c r="I492" s="157"/>
      <c r="J492" s="157"/>
      <c r="K492" s="157"/>
      <c r="L492" s="157"/>
    </row>
    <row r="493" spans="4:12" outlineLevel="1" x14ac:dyDescent="0.3">
      <c r="D493" t="str">
        <f t="shared" si="23"/>
        <v xml:space="preserve">   energy production</v>
      </c>
      <c r="E493" t="str">
        <f t="shared" ref="E493:F498" si="24">E305</f>
        <v>[local currency]</v>
      </c>
      <c r="F493" t="str">
        <f t="shared" si="24"/>
        <v>000s/ M/ Bn</v>
      </c>
      <c r="H493">
        <f t="shared" ref="H493:L498" si="25">H305</f>
        <v>15</v>
      </c>
      <c r="I493">
        <f t="shared" si="25"/>
        <v>15</v>
      </c>
      <c r="J493">
        <f t="shared" si="25"/>
        <v>10</v>
      </c>
      <c r="K493">
        <f t="shared" si="25"/>
        <v>0</v>
      </c>
      <c r="L493">
        <f t="shared" si="25"/>
        <v>0</v>
      </c>
    </row>
    <row r="494" spans="4:12" outlineLevel="1" x14ac:dyDescent="0.3">
      <c r="D494" t="str">
        <f t="shared" si="23"/>
        <v xml:space="preserve">   buildings</v>
      </c>
      <c r="E494" t="str">
        <f t="shared" si="24"/>
        <v>[local currency]</v>
      </c>
      <c r="F494" t="str">
        <f t="shared" si="24"/>
        <v>000s/ M/ Bn</v>
      </c>
      <c r="H494">
        <f t="shared" si="25"/>
        <v>20</v>
      </c>
      <c r="I494">
        <f t="shared" si="25"/>
        <v>15</v>
      </c>
      <c r="J494">
        <f t="shared" si="25"/>
        <v>10</v>
      </c>
      <c r="K494">
        <f t="shared" si="25"/>
        <v>0</v>
      </c>
      <c r="L494">
        <f t="shared" si="25"/>
        <v>0</v>
      </c>
    </row>
    <row r="495" spans="4:12" outlineLevel="1" x14ac:dyDescent="0.3">
      <c r="D495" t="str">
        <f t="shared" si="23"/>
        <v xml:space="preserve">   transport</v>
      </c>
      <c r="E495" t="str">
        <f t="shared" si="24"/>
        <v>[local currency]</v>
      </c>
      <c r="F495" t="str">
        <f t="shared" si="24"/>
        <v>000s/ M/ Bn</v>
      </c>
      <c r="H495">
        <f t="shared" si="25"/>
        <v>25</v>
      </c>
      <c r="I495">
        <f t="shared" si="25"/>
        <v>15</v>
      </c>
      <c r="J495">
        <f t="shared" si="25"/>
        <v>10</v>
      </c>
      <c r="K495">
        <f t="shared" si="25"/>
        <v>0</v>
      </c>
      <c r="L495">
        <f t="shared" si="25"/>
        <v>0</v>
      </c>
    </row>
    <row r="496" spans="4:12" outlineLevel="1" x14ac:dyDescent="0.3">
      <c r="D496" t="str">
        <f t="shared" si="23"/>
        <v xml:space="preserve">   industry</v>
      </c>
      <c r="E496" t="str">
        <f t="shared" si="24"/>
        <v>[local currency]</v>
      </c>
      <c r="F496" t="str">
        <f t="shared" si="24"/>
        <v>000s/ M/ Bn</v>
      </c>
      <c r="H496">
        <f t="shared" si="25"/>
        <v>30</v>
      </c>
      <c r="I496">
        <f t="shared" si="25"/>
        <v>15</v>
      </c>
      <c r="J496">
        <f t="shared" si="25"/>
        <v>10</v>
      </c>
      <c r="K496">
        <f t="shared" si="25"/>
        <v>0</v>
      </c>
      <c r="L496">
        <f t="shared" si="25"/>
        <v>0</v>
      </c>
    </row>
    <row r="497" spans="4:12" outlineLevel="1" x14ac:dyDescent="0.3">
      <c r="D497" t="str">
        <f t="shared" si="23"/>
        <v xml:space="preserve">   AFOLU</v>
      </c>
      <c r="E497" t="str">
        <f t="shared" si="24"/>
        <v>[local currency]</v>
      </c>
      <c r="F497" t="str">
        <f t="shared" si="24"/>
        <v>000s/ M/ Bn</v>
      </c>
      <c r="H497">
        <f t="shared" si="25"/>
        <v>40</v>
      </c>
      <c r="I497">
        <f t="shared" si="25"/>
        <v>15</v>
      </c>
      <c r="J497">
        <f t="shared" si="25"/>
        <v>10</v>
      </c>
      <c r="K497">
        <f t="shared" si="25"/>
        <v>0</v>
      </c>
      <c r="L497">
        <f t="shared" si="25"/>
        <v>0</v>
      </c>
    </row>
    <row r="498" spans="4:12" outlineLevel="1" x14ac:dyDescent="0.3">
      <c r="D498" t="str">
        <f t="shared" si="23"/>
        <v xml:space="preserve">   [other]</v>
      </c>
      <c r="E498" t="str">
        <f t="shared" si="24"/>
        <v>[local currency]</v>
      </c>
      <c r="F498" t="str">
        <f t="shared" si="24"/>
        <v>000s/ M/ Bn</v>
      </c>
      <c r="H498">
        <f t="shared" si="25"/>
        <v>50</v>
      </c>
      <c r="I498">
        <f t="shared" si="25"/>
        <v>15</v>
      </c>
      <c r="J498">
        <f t="shared" si="25"/>
        <v>10</v>
      </c>
      <c r="K498">
        <f t="shared" si="25"/>
        <v>0</v>
      </c>
      <c r="L498">
        <f t="shared" si="25"/>
        <v>0</v>
      </c>
    </row>
    <row r="499" spans="4:12" outlineLevel="1" x14ac:dyDescent="0.3"/>
    <row r="500" spans="4:12" outlineLevel="1" x14ac:dyDescent="0.3"/>
    <row r="501" spans="4:12" outlineLevel="1" x14ac:dyDescent="0.3">
      <c r="D501" s="110" t="s">
        <v>1006</v>
      </c>
      <c r="E501" s="16"/>
      <c r="F501" s="16"/>
      <c r="G501" s="16"/>
      <c r="H501" s="16"/>
      <c r="I501" s="16"/>
      <c r="J501" s="16"/>
      <c r="K501" s="16"/>
      <c r="L501" s="16"/>
    </row>
    <row r="502" spans="4:12" outlineLevel="1" x14ac:dyDescent="0.3"/>
    <row r="503" spans="4:12" outlineLevel="1" x14ac:dyDescent="0.3">
      <c r="D503" t="s">
        <v>815</v>
      </c>
      <c r="E503" s="179" t="s">
        <v>814</v>
      </c>
      <c r="F503" s="179"/>
      <c r="G503" s="179"/>
      <c r="H503" s="179"/>
      <c r="I503" s="179"/>
      <c r="J503" s="179"/>
      <c r="K503" s="179"/>
      <c r="L503" s="179"/>
    </row>
    <row r="504" spans="4:12" outlineLevel="1" x14ac:dyDescent="0.3"/>
    <row r="505" spans="4:12" outlineLevel="1" x14ac:dyDescent="0.3">
      <c r="D505" s="127" t="s">
        <v>11</v>
      </c>
      <c r="E505" s="127" t="s">
        <v>1013</v>
      </c>
      <c r="F505" s="127" t="s">
        <v>549</v>
      </c>
      <c r="G505" s="127" t="s">
        <v>13</v>
      </c>
      <c r="H505" s="172" t="s">
        <v>14</v>
      </c>
      <c r="I505" s="172" t="s">
        <v>664</v>
      </c>
      <c r="J505" s="172">
        <f>ST_milestone</f>
        <v>2025</v>
      </c>
      <c r="K505" s="172">
        <f>MT_milestone</f>
        <v>2035</v>
      </c>
      <c r="L505" s="172">
        <f>LT_milestone</f>
        <v>2050</v>
      </c>
    </row>
    <row r="506" spans="4:12" outlineLevel="1" x14ac:dyDescent="0.3">
      <c r="D506" s="227" t="s">
        <v>932</v>
      </c>
      <c r="H506" s="157"/>
      <c r="I506" s="157"/>
      <c r="J506" s="157"/>
      <c r="K506" s="157"/>
      <c r="L506" s="157"/>
    </row>
    <row r="507" spans="4:12" outlineLevel="1" x14ac:dyDescent="0.3">
      <c r="D507" t="str">
        <f>D349</f>
        <v>Revenue from carbon tax</v>
      </c>
      <c r="E507" t="str">
        <f>E349</f>
        <v>[local currency]</v>
      </c>
      <c r="F507" t="str">
        <f>F349</f>
        <v>000s/ M/ Bn</v>
      </c>
      <c r="H507">
        <f>H349</f>
        <v>10</v>
      </c>
      <c r="I507">
        <f>I349</f>
        <v>15</v>
      </c>
      <c r="J507">
        <f>J349</f>
        <v>20</v>
      </c>
      <c r="K507">
        <f>K349</f>
        <v>25</v>
      </c>
      <c r="L507">
        <f>L349</f>
        <v>30</v>
      </c>
    </row>
    <row r="508" spans="4:12" outlineLevel="1" x14ac:dyDescent="0.3">
      <c r="D508" t="str">
        <f>D370</f>
        <v>Revenue from emissions trading system</v>
      </c>
      <c r="E508" t="str">
        <f>E370</f>
        <v>[local currency]</v>
      </c>
      <c r="F508" t="str">
        <f>F370</f>
        <v>000s/ M/ Bn</v>
      </c>
      <c r="H508">
        <f>H370</f>
        <v>5</v>
      </c>
      <c r="I508">
        <f>I370</f>
        <v>7</v>
      </c>
      <c r="J508">
        <f>J370</f>
        <v>10</v>
      </c>
      <c r="K508">
        <f>K370</f>
        <v>12</v>
      </c>
      <c r="L508">
        <f>L370</f>
        <v>15</v>
      </c>
    </row>
    <row r="509" spans="4:12" outlineLevel="1" x14ac:dyDescent="0.3">
      <c r="D509" t="str">
        <f>D387</f>
        <v>Revenue from other climate-related taxes</v>
      </c>
      <c r="E509" t="str">
        <f>E387</f>
        <v>[local currency]</v>
      </c>
      <c r="F509" t="str">
        <f>F387</f>
        <v>000s/ M/ Bn</v>
      </c>
      <c r="H509">
        <f>H387</f>
        <v>10</v>
      </c>
      <c r="I509">
        <f>I387</f>
        <v>12</v>
      </c>
      <c r="J509">
        <f>J387</f>
        <v>12</v>
      </c>
      <c r="K509">
        <f>K387</f>
        <v>15</v>
      </c>
      <c r="L509">
        <f>L387</f>
        <v>17</v>
      </c>
    </row>
    <row r="510" spans="4:12" outlineLevel="1" x14ac:dyDescent="0.3">
      <c r="D510" t="s">
        <v>704</v>
      </c>
      <c r="E510" t="str">
        <f>E413</f>
        <v>[local currency]</v>
      </c>
      <c r="F510" t="str">
        <f>F413</f>
        <v>000s/ M/ Bn</v>
      </c>
      <c r="H510">
        <f>H413</f>
        <v>15</v>
      </c>
      <c r="I510">
        <f>I413</f>
        <v>20</v>
      </c>
      <c r="J510">
        <f>J413</f>
        <v>25</v>
      </c>
      <c r="K510">
        <f>K413</f>
        <v>30</v>
      </c>
      <c r="L510">
        <f>L413</f>
        <v>35</v>
      </c>
    </row>
    <row r="511" spans="4:12" outlineLevel="1" x14ac:dyDescent="0.3">
      <c r="D511" t="s">
        <v>969</v>
      </c>
      <c r="E511" t="str">
        <f>E431</f>
        <v>[local currency]</v>
      </c>
      <c r="F511" t="str">
        <f>F431</f>
        <v>000s/ M/ Bn</v>
      </c>
      <c r="H511">
        <f>H431</f>
        <v>10</v>
      </c>
      <c r="I511">
        <f t="shared" ref="I511:L511" si="26">I431</f>
        <v>15</v>
      </c>
      <c r="J511">
        <f t="shared" si="26"/>
        <v>15</v>
      </c>
      <c r="K511">
        <f t="shared" si="26"/>
        <v>15</v>
      </c>
      <c r="L511">
        <f t="shared" si="26"/>
        <v>15</v>
      </c>
    </row>
    <row r="512" spans="4:12" outlineLevel="1" x14ac:dyDescent="0.3"/>
    <row r="513" spans="4:13" outlineLevel="1" x14ac:dyDescent="0.3">
      <c r="D513" t="str">
        <f>D398</f>
        <v>Revenue foregone on fossil fuel subsidies</v>
      </c>
      <c r="E513" t="str">
        <f>E398</f>
        <v>[local currency]</v>
      </c>
      <c r="F513" t="str">
        <f>F398</f>
        <v>000s/ M/ Bn</v>
      </c>
      <c r="H513" s="157">
        <f t="shared" ref="H513:L513" si="27">-H398</f>
        <v>-45</v>
      </c>
      <c r="I513" s="157">
        <f t="shared" si="27"/>
        <v>-40</v>
      </c>
      <c r="J513" s="157">
        <f t="shared" si="27"/>
        <v>-40</v>
      </c>
      <c r="K513" s="157">
        <f t="shared" si="27"/>
        <v>-20</v>
      </c>
      <c r="L513" s="157">
        <f t="shared" si="27"/>
        <v>-10</v>
      </c>
      <c r="M513" s="157"/>
    </row>
  </sheetData>
  <mergeCells count="146">
    <mergeCell ref="B6:J8"/>
    <mergeCell ref="R381:R385"/>
    <mergeCell ref="P345:P349"/>
    <mergeCell ref="Q345:Q349"/>
    <mergeCell ref="R345:R349"/>
    <mergeCell ref="P366:P370"/>
    <mergeCell ref="Q366:Q370"/>
    <mergeCell ref="R366:R370"/>
    <mergeCell ref="H381:L385"/>
    <mergeCell ref="P381:P385"/>
    <mergeCell ref="Q381:Q385"/>
    <mergeCell ref="R125:R129"/>
    <mergeCell ref="H360:L364"/>
    <mergeCell ref="H372:L376"/>
    <mergeCell ref="P339:P343"/>
    <mergeCell ref="Q339:Q343"/>
    <mergeCell ref="R339:R343"/>
    <mergeCell ref="P360:P364"/>
    <mergeCell ref="Q360:Q364"/>
    <mergeCell ref="R360:R364"/>
    <mergeCell ref="H351:L355"/>
    <mergeCell ref="H125:L129"/>
    <mergeCell ref="P125:P129"/>
    <mergeCell ref="Q125:Q129"/>
    <mergeCell ref="R277:R281"/>
    <mergeCell ref="H282:L286"/>
    <mergeCell ref="R282:R286"/>
    <mergeCell ref="P315:P322"/>
    <mergeCell ref="Q315:Q322"/>
    <mergeCell ref="R315:R322"/>
    <mergeCell ref="H339:L343"/>
    <mergeCell ref="H297:L301"/>
    <mergeCell ref="P297:P301"/>
    <mergeCell ref="Q297:Q301"/>
    <mergeCell ref="R297:R301"/>
    <mergeCell ref="P305:P310"/>
    <mergeCell ref="Q305:Q310"/>
    <mergeCell ref="R305:R310"/>
    <mergeCell ref="R292:R296"/>
    <mergeCell ref="H277:L281"/>
    <mergeCell ref="P277:P281"/>
    <mergeCell ref="Q277:Q281"/>
    <mergeCell ref="H265:L269"/>
    <mergeCell ref="P265:P269"/>
    <mergeCell ref="Q265:Q269"/>
    <mergeCell ref="R265:R269"/>
    <mergeCell ref="Q197:Q201"/>
    <mergeCell ref="Q202:Q206"/>
    <mergeCell ref="Q207:Q211"/>
    <mergeCell ref="P187:P191"/>
    <mergeCell ref="H180:L184"/>
    <mergeCell ref="P192:P196"/>
    <mergeCell ref="P197:P201"/>
    <mergeCell ref="Q212:Q216"/>
    <mergeCell ref="P237:P249"/>
    <mergeCell ref="Q237:Q249"/>
    <mergeCell ref="R237:R249"/>
    <mergeCell ref="P229:P235"/>
    <mergeCell ref="Q229:Q235"/>
    <mergeCell ref="R229:R235"/>
    <mergeCell ref="P212:P216"/>
    <mergeCell ref="R212:R216"/>
    <mergeCell ref="H212:L216"/>
    <mergeCell ref="H120:L124"/>
    <mergeCell ref="H187:L191"/>
    <mergeCell ref="H192:L196"/>
    <mergeCell ref="P207:P211"/>
    <mergeCell ref="H197:L201"/>
    <mergeCell ref="Q142:Q148"/>
    <mergeCell ref="R142:R148"/>
    <mergeCell ref="R180:R184"/>
    <mergeCell ref="Q180:Q184"/>
    <mergeCell ref="R151:R163"/>
    <mergeCell ref="R187:R191"/>
    <mergeCell ref="Q151:Q163"/>
    <mergeCell ref="R192:R196"/>
    <mergeCell ref="Q187:Q191"/>
    <mergeCell ref="Q192:Q196"/>
    <mergeCell ref="R197:R201"/>
    <mergeCell ref="R202:R206"/>
    <mergeCell ref="R207:R211"/>
    <mergeCell ref="H202:L206"/>
    <mergeCell ref="H207:L211"/>
    <mergeCell ref="P202:P206"/>
    <mergeCell ref="R110:R114"/>
    <mergeCell ref="R115:R119"/>
    <mergeCell ref="R120:R124"/>
    <mergeCell ref="P110:P114"/>
    <mergeCell ref="Q110:Q114"/>
    <mergeCell ref="P115:P119"/>
    <mergeCell ref="Q115:Q119"/>
    <mergeCell ref="P180:P184"/>
    <mergeCell ref="P120:P124"/>
    <mergeCell ref="Q120:Q124"/>
    <mergeCell ref="H95:L99"/>
    <mergeCell ref="R88:R92"/>
    <mergeCell ref="R95:R99"/>
    <mergeCell ref="R100:R104"/>
    <mergeCell ref="H100:L104"/>
    <mergeCell ref="H88:L92"/>
    <mergeCell ref="P100:P104"/>
    <mergeCell ref="Q100:Q104"/>
    <mergeCell ref="P105:P109"/>
    <mergeCell ref="Q105:Q109"/>
    <mergeCell ref="H105:L109"/>
    <mergeCell ref="P95:P99"/>
    <mergeCell ref="Q95:Q99"/>
    <mergeCell ref="P88:P92"/>
    <mergeCell ref="Q88:Q92"/>
    <mergeCell ref="R105:R109"/>
    <mergeCell ref="H110:L114"/>
    <mergeCell ref="H115:L119"/>
    <mergeCell ref="P142:P148"/>
    <mergeCell ref="P151:P163"/>
    <mergeCell ref="R372:R376"/>
    <mergeCell ref="H418:L422"/>
    <mergeCell ref="R413:R417"/>
    <mergeCell ref="R407:R411"/>
    <mergeCell ref="P418:P422"/>
    <mergeCell ref="Q418:Q422"/>
    <mergeCell ref="R418:R422"/>
    <mergeCell ref="H272:L276"/>
    <mergeCell ref="P272:P276"/>
    <mergeCell ref="Q272:Q276"/>
    <mergeCell ref="H287:L291"/>
    <mergeCell ref="P287:P291"/>
    <mergeCell ref="Q287:Q291"/>
    <mergeCell ref="P282:P286"/>
    <mergeCell ref="Q282:Q286"/>
    <mergeCell ref="R272:R276"/>
    <mergeCell ref="R287:R291"/>
    <mergeCell ref="H292:L296"/>
    <mergeCell ref="P292:P296"/>
    <mergeCell ref="Q292:Q296"/>
    <mergeCell ref="P431:P445"/>
    <mergeCell ref="Q431:Q445"/>
    <mergeCell ref="H439:L445"/>
    <mergeCell ref="Q407:Q411"/>
    <mergeCell ref="P413:P417"/>
    <mergeCell ref="Q413:Q417"/>
    <mergeCell ref="Q392:Q397"/>
    <mergeCell ref="R392:R397"/>
    <mergeCell ref="R431:R445"/>
    <mergeCell ref="P407:P411"/>
    <mergeCell ref="P392:P397"/>
    <mergeCell ref="H407:L411"/>
  </mergeCells>
  <hyperlinks>
    <hyperlink ref="R392" r:id="rId1" display="https://www.oecd.org/fossil-fuels/methodology/" xr:uid="{D2779D2F-D714-42CA-8F30-0068A110883F}"/>
    <hyperlink ref="R142" r:id="rId2" display="https://www.i4ce.org/en/publication/a-first-360-degree-climate-assessment-of-frances-state-budget/_x000a__x000a__x000a_" xr:uid="{8566F96C-B4FD-4181-A63D-FB2D22BF9A3E}"/>
    <hyperlink ref="R151" r:id="rId3" display="https://www.i4ce.org/en/publication/a-first-360-degree-climate-assessment-of-frances-state-budget/" xr:uid="{1E527186-38D4-4B4B-9897-B03BFA7802FD}"/>
    <hyperlink ref="R229" r:id="rId4" display="https://www.i4ce.org/en/publication/a-first-360-degree-climate-assessment-of-frances-state-budget/_x000a__x000a__x000a_" xr:uid="{DAB7F7D8-6EC8-42F9-BF74-45790AF9DFD7}"/>
    <hyperlink ref="R237" r:id="rId5" display="https://www.i4ce.org/en/publication/a-first-360-degree-climate-assessment-of-frances-state-budget/" xr:uid="{C88A7BCA-911F-40F0-B77F-405811B90F33}"/>
    <hyperlink ref="R315" r:id="rId6" display="https://www.i4ce.org/en/publication/a-first-360-degree-climate-assessment-of-frances-state-budget/ " xr:uid="{B2E008E6-6626-4D5D-A538-6818F1C46E02}"/>
  </hyperlinks>
  <pageMargins left="0.7" right="0.7" top="0.75" bottom="0.75" header="0.3" footer="0.3"/>
  <pageSetup paperSize="9" orientation="portrait" r:id="rId7"/>
  <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266AA-3FE4-4883-9242-02CCF611D8B4}">
  <sheetPr codeName="Feuil6">
    <tabColor theme="5"/>
  </sheetPr>
  <dimension ref="A1:U434"/>
  <sheetViews>
    <sheetView showGridLines="0" zoomScale="80" zoomScaleNormal="80" workbookViewId="0">
      <selection activeCell="D139" sqref="D139"/>
    </sheetView>
  </sheetViews>
  <sheetFormatPr baseColWidth="10" defaultColWidth="11.44140625" defaultRowHeight="14.4" outlineLevelRow="1" x14ac:dyDescent="0.3"/>
  <cols>
    <col min="1" max="1" width="4.6640625" customWidth="1"/>
    <col min="2" max="2" width="3.88671875" customWidth="1"/>
    <col min="3" max="3" width="5.109375" customWidth="1"/>
    <col min="4" max="4" width="71" customWidth="1"/>
    <col min="5" max="6" width="15.44140625" customWidth="1"/>
    <col min="7" max="7" width="32.33203125" customWidth="1"/>
    <col min="8" max="11" width="20.6640625" bestFit="1" customWidth="1"/>
    <col min="12" max="12" width="3.44140625" customWidth="1"/>
    <col min="13" max="14" width="18.44140625" bestFit="1" customWidth="1"/>
    <col min="15" max="16" width="81.5546875" customWidth="1"/>
    <col min="17" max="17" width="110.109375" customWidth="1"/>
    <col min="18" max="21" width="11.44140625" bestFit="1" customWidth="1"/>
  </cols>
  <sheetData>
    <row r="1" spans="1:18" x14ac:dyDescent="0.3">
      <c r="B1" s="103"/>
      <c r="C1" s="103"/>
    </row>
    <row r="2" spans="1:18" x14ac:dyDescent="0.3">
      <c r="A2" s="64"/>
      <c r="B2" s="132"/>
      <c r="C2" s="132"/>
      <c r="D2" s="64"/>
      <c r="E2" s="64"/>
      <c r="F2" s="64"/>
      <c r="G2" s="64"/>
      <c r="H2" s="64"/>
      <c r="I2" s="64"/>
      <c r="J2" s="64"/>
      <c r="K2" s="64"/>
      <c r="L2" s="64"/>
    </row>
    <row r="3" spans="1:18" ht="25.5" customHeight="1" thickBot="1" x14ac:dyDescent="0.65">
      <c r="B3" s="254" t="s">
        <v>850</v>
      </c>
      <c r="C3" s="255" t="s">
        <v>851</v>
      </c>
      <c r="D3" s="111"/>
      <c r="E3" s="111"/>
      <c r="F3" s="111"/>
      <c r="G3" s="111"/>
      <c r="H3" s="111"/>
      <c r="I3" s="111"/>
      <c r="J3" s="111"/>
      <c r="K3" s="111"/>
      <c r="L3" s="111"/>
      <c r="M3" s="111"/>
      <c r="N3" s="111"/>
      <c r="O3" s="111"/>
      <c r="P3" s="111"/>
      <c r="Q3" s="111"/>
    </row>
    <row r="4" spans="1:18" x14ac:dyDescent="0.3">
      <c r="A4" s="64"/>
      <c r="B4" s="132"/>
      <c r="C4" s="132"/>
      <c r="D4" s="64"/>
      <c r="E4" s="64"/>
      <c r="F4" s="64"/>
      <c r="G4" s="64"/>
      <c r="H4" s="64"/>
      <c r="I4" s="64"/>
      <c r="J4" s="64"/>
      <c r="K4" s="64"/>
      <c r="L4" s="64"/>
    </row>
    <row r="5" spans="1:18" x14ac:dyDescent="0.3">
      <c r="A5" s="64"/>
      <c r="B5" s="132"/>
      <c r="C5" s="132"/>
      <c r="D5" s="64"/>
      <c r="E5" s="64"/>
      <c r="F5" s="64"/>
      <c r="G5" s="64"/>
      <c r="H5" s="64"/>
      <c r="I5" s="64"/>
      <c r="J5" s="64"/>
      <c r="K5" s="64"/>
      <c r="L5" s="64"/>
    </row>
    <row r="6" spans="1:18" x14ac:dyDescent="0.3">
      <c r="A6" s="64"/>
      <c r="B6" s="134" t="s">
        <v>920</v>
      </c>
      <c r="C6" s="132"/>
      <c r="D6" s="64"/>
      <c r="E6" s="64"/>
      <c r="F6" s="64"/>
      <c r="G6" s="64"/>
      <c r="H6" s="64"/>
      <c r="I6" s="64"/>
      <c r="J6" s="64"/>
    </row>
    <row r="7" spans="1:18" x14ac:dyDescent="0.3">
      <c r="A7" s="64"/>
      <c r="B7" s="134" t="s">
        <v>921</v>
      </c>
      <c r="C7" s="132"/>
      <c r="D7" s="64"/>
      <c r="E7" s="64"/>
      <c r="F7" s="64"/>
      <c r="G7" s="64"/>
      <c r="H7" s="64"/>
      <c r="I7" s="64"/>
      <c r="J7" s="64"/>
    </row>
    <row r="8" spans="1:18" x14ac:dyDescent="0.3">
      <c r="A8" s="64"/>
      <c r="B8" s="50"/>
      <c r="C8" s="132"/>
      <c r="D8" s="64"/>
      <c r="E8" s="64"/>
      <c r="F8" s="64"/>
      <c r="G8" s="64"/>
      <c r="H8" s="64"/>
      <c r="I8" s="64"/>
      <c r="J8" s="64"/>
    </row>
    <row r="9" spans="1:18" x14ac:dyDescent="0.3">
      <c r="A9" s="64"/>
      <c r="B9" s="132"/>
      <c r="C9" s="132"/>
      <c r="D9" s="64"/>
      <c r="E9" s="64"/>
      <c r="F9" s="64"/>
      <c r="G9" s="64"/>
      <c r="H9" s="64"/>
      <c r="I9" s="64"/>
      <c r="J9" s="64"/>
      <c r="K9" s="64"/>
      <c r="L9" s="64"/>
    </row>
    <row r="10" spans="1:18" x14ac:dyDescent="0.3">
      <c r="A10" s="64"/>
      <c r="B10" s="87" t="s">
        <v>940</v>
      </c>
      <c r="C10" s="4"/>
      <c r="D10" s="64"/>
      <c r="J10" s="64"/>
      <c r="K10" s="64"/>
      <c r="L10" s="64"/>
      <c r="M10" s="64"/>
      <c r="N10" s="64"/>
      <c r="O10" s="64"/>
      <c r="P10" s="64"/>
      <c r="Q10" s="64"/>
    </row>
    <row r="11" spans="1:18" x14ac:dyDescent="0.3">
      <c r="A11" s="64"/>
      <c r="B11" s="4"/>
      <c r="C11" s="4"/>
      <c r="D11" s="64"/>
      <c r="F11" s="348" t="s">
        <v>1060</v>
      </c>
      <c r="G11" s="348"/>
      <c r="H11" s="348"/>
      <c r="I11" s="348"/>
      <c r="J11" s="348"/>
      <c r="K11" s="64"/>
      <c r="L11" s="64"/>
      <c r="M11" s="64"/>
      <c r="N11" s="64"/>
      <c r="O11" s="64"/>
      <c r="P11" s="64"/>
      <c r="Q11" s="64"/>
    </row>
    <row r="12" spans="1:18" x14ac:dyDescent="0.3">
      <c r="A12" s="64"/>
      <c r="D12" s="145" t="s">
        <v>1048</v>
      </c>
      <c r="E12" s="33"/>
      <c r="F12" s="348"/>
      <c r="G12" s="348"/>
      <c r="H12" s="348"/>
      <c r="I12" s="348"/>
      <c r="J12" s="348"/>
      <c r="K12" s="64"/>
      <c r="L12" s="64"/>
      <c r="M12" s="64"/>
      <c r="N12" s="64"/>
      <c r="O12" s="64"/>
      <c r="P12" s="64"/>
      <c r="Q12" s="64"/>
      <c r="R12" s="64"/>
    </row>
    <row r="13" spans="1:18" x14ac:dyDescent="0.3">
      <c r="A13" s="64"/>
      <c r="B13" s="4"/>
      <c r="C13" s="4"/>
      <c r="D13" s="4"/>
      <c r="E13" s="64"/>
      <c r="K13" s="64"/>
      <c r="L13" s="64"/>
      <c r="M13" s="64"/>
      <c r="N13" s="64"/>
      <c r="O13" s="64"/>
      <c r="P13" s="64"/>
      <c r="Q13" s="64"/>
    </row>
    <row r="14" spans="1:18" x14ac:dyDescent="0.3">
      <c r="A14" s="64"/>
      <c r="B14" s="4"/>
      <c r="C14" s="4"/>
      <c r="D14" s="182"/>
      <c r="E14" s="64"/>
      <c r="K14" s="64"/>
      <c r="L14" s="64"/>
      <c r="M14" s="64"/>
      <c r="N14" s="64"/>
      <c r="O14" s="64"/>
      <c r="P14" s="64"/>
      <c r="Q14" s="64"/>
    </row>
    <row r="15" spans="1:18" x14ac:dyDescent="0.3">
      <c r="A15" s="64"/>
      <c r="B15" s="4"/>
      <c r="C15" s="4"/>
      <c r="D15" s="182"/>
      <c r="E15" s="64"/>
      <c r="F15" s="64"/>
      <c r="G15" s="64"/>
      <c r="H15" s="64"/>
      <c r="I15" s="64"/>
      <c r="J15" s="64"/>
      <c r="K15" s="64"/>
      <c r="L15" s="64"/>
      <c r="M15" s="64"/>
      <c r="N15" s="64"/>
      <c r="O15" s="64"/>
      <c r="P15" s="64"/>
      <c r="Q15" s="64"/>
    </row>
    <row r="16" spans="1:18" x14ac:dyDescent="0.3">
      <c r="A16" s="64"/>
      <c r="B16" s="4"/>
      <c r="C16" s="4"/>
      <c r="D16" s="182"/>
      <c r="E16" s="64"/>
      <c r="F16" s="64"/>
      <c r="G16" s="64"/>
      <c r="H16" s="64"/>
      <c r="I16" s="64"/>
      <c r="J16" s="64"/>
      <c r="K16" s="64"/>
      <c r="L16" s="64"/>
      <c r="M16" s="64"/>
      <c r="N16" s="64"/>
      <c r="O16" s="64"/>
      <c r="P16" s="64"/>
      <c r="Q16" s="64"/>
    </row>
    <row r="17" spans="1:18" x14ac:dyDescent="0.3">
      <c r="A17" s="64"/>
      <c r="B17" s="4"/>
      <c r="C17" s="4"/>
      <c r="D17" s="182"/>
      <c r="E17" s="64"/>
      <c r="F17" s="64"/>
      <c r="G17" s="64"/>
      <c r="H17" s="64"/>
      <c r="I17" s="64"/>
      <c r="J17" s="64"/>
      <c r="K17" s="64"/>
      <c r="L17" s="64"/>
      <c r="M17" s="64"/>
      <c r="N17" s="64"/>
      <c r="O17" s="64"/>
      <c r="P17" s="64"/>
      <c r="Q17" s="64"/>
    </row>
    <row r="18" spans="1:18" x14ac:dyDescent="0.3">
      <c r="A18" s="64"/>
      <c r="B18" s="4"/>
      <c r="C18" s="4"/>
      <c r="D18" s="182"/>
      <c r="E18" s="64"/>
      <c r="F18" s="64"/>
      <c r="G18" s="64"/>
      <c r="H18" s="64"/>
      <c r="I18" s="64"/>
      <c r="J18" s="64"/>
      <c r="K18" s="64"/>
      <c r="L18" s="64"/>
      <c r="M18" s="64"/>
      <c r="N18" s="64"/>
      <c r="O18" s="64"/>
      <c r="P18" s="64"/>
      <c r="Q18" s="64"/>
    </row>
    <row r="19" spans="1:18" x14ac:dyDescent="0.3">
      <c r="A19" s="64"/>
      <c r="B19" s="4"/>
      <c r="C19" s="4"/>
      <c r="D19" s="182"/>
      <c r="E19" s="64"/>
      <c r="F19" s="64"/>
      <c r="G19" s="64"/>
      <c r="H19" s="64"/>
      <c r="I19" s="64"/>
      <c r="J19" s="64"/>
      <c r="K19" s="64"/>
      <c r="L19" s="64"/>
      <c r="M19" s="64"/>
      <c r="N19" s="64"/>
      <c r="O19" s="64"/>
      <c r="P19" s="64"/>
      <c r="Q19" s="64"/>
    </row>
    <row r="20" spans="1:18" x14ac:dyDescent="0.3">
      <c r="A20" s="64"/>
      <c r="B20" s="4"/>
      <c r="C20" s="4"/>
      <c r="D20" s="182"/>
      <c r="E20" s="64"/>
      <c r="F20" s="64"/>
      <c r="G20" s="64"/>
      <c r="H20" s="64"/>
      <c r="I20" s="64"/>
      <c r="J20" s="64"/>
      <c r="K20" s="64"/>
      <c r="L20" s="64"/>
      <c r="M20" s="64"/>
      <c r="N20" s="64"/>
      <c r="O20" s="64"/>
      <c r="P20" s="64"/>
      <c r="Q20" s="64"/>
    </row>
    <row r="21" spans="1:18" x14ac:dyDescent="0.3">
      <c r="A21" s="64"/>
      <c r="B21" s="4"/>
      <c r="C21" s="4"/>
      <c r="D21" s="182"/>
      <c r="E21" s="64"/>
      <c r="F21" s="64"/>
      <c r="G21" s="64"/>
      <c r="H21" s="64"/>
      <c r="I21" s="64"/>
      <c r="J21" s="64"/>
      <c r="K21" s="64"/>
      <c r="L21" s="64"/>
      <c r="M21" s="64"/>
      <c r="N21" s="64"/>
      <c r="O21" s="64"/>
      <c r="P21" s="64"/>
      <c r="Q21" s="64"/>
    </row>
    <row r="22" spans="1:18" x14ac:dyDescent="0.3">
      <c r="A22" s="64"/>
      <c r="B22" s="4"/>
      <c r="C22" s="4"/>
      <c r="D22" s="182"/>
      <c r="E22" s="64"/>
      <c r="F22" s="64"/>
      <c r="G22" s="64"/>
      <c r="H22" s="64"/>
      <c r="I22" s="64"/>
      <c r="J22" s="64"/>
      <c r="K22" s="64"/>
      <c r="L22" s="64"/>
      <c r="M22" s="64"/>
      <c r="N22" s="64"/>
      <c r="O22" s="64"/>
      <c r="P22" s="64"/>
      <c r="Q22" s="64"/>
    </row>
    <row r="23" spans="1:18" x14ac:dyDescent="0.3">
      <c r="A23" s="64"/>
      <c r="B23" s="4"/>
      <c r="C23" s="4"/>
      <c r="D23" s="182"/>
      <c r="E23" s="64"/>
      <c r="F23" s="64"/>
      <c r="G23" s="64"/>
      <c r="H23" s="64"/>
      <c r="I23" s="64"/>
      <c r="J23" s="64"/>
      <c r="K23" s="64"/>
      <c r="L23" s="64"/>
      <c r="M23" s="64"/>
      <c r="N23" s="64"/>
      <c r="O23" s="64"/>
      <c r="P23" s="64"/>
      <c r="Q23" s="64"/>
    </row>
    <row r="24" spans="1:18" x14ac:dyDescent="0.3">
      <c r="A24" s="64"/>
      <c r="B24" s="4"/>
      <c r="C24" s="4"/>
      <c r="D24" s="182"/>
      <c r="E24" s="64"/>
      <c r="F24" s="64"/>
      <c r="G24" s="64"/>
      <c r="H24" s="64"/>
      <c r="I24" s="64"/>
      <c r="J24" s="64"/>
      <c r="K24" s="64"/>
      <c r="L24" s="64"/>
      <c r="M24" s="64"/>
      <c r="N24" s="64"/>
      <c r="O24" s="64"/>
      <c r="P24" s="64"/>
      <c r="Q24" s="64"/>
    </row>
    <row r="25" spans="1:18" x14ac:dyDescent="0.3">
      <c r="A25" s="64"/>
      <c r="B25" s="4"/>
      <c r="C25" s="4"/>
      <c r="D25" s="182"/>
      <c r="E25" s="64"/>
      <c r="F25" s="64"/>
      <c r="G25" s="64"/>
      <c r="H25" s="64"/>
      <c r="I25" s="64"/>
      <c r="J25" s="64"/>
      <c r="K25" s="64"/>
      <c r="L25" s="64"/>
      <c r="M25" s="64"/>
      <c r="N25" s="64"/>
      <c r="O25" s="64"/>
      <c r="P25" s="64"/>
      <c r="Q25" s="64"/>
    </row>
    <row r="26" spans="1:18" x14ac:dyDescent="0.3">
      <c r="A26" s="64"/>
      <c r="B26" s="4"/>
      <c r="C26" s="4"/>
      <c r="D26" s="4"/>
      <c r="E26" s="4"/>
      <c r="F26" s="64"/>
      <c r="G26" s="64"/>
      <c r="H26" s="64"/>
      <c r="I26" s="64"/>
      <c r="J26" s="64"/>
      <c r="K26" s="64"/>
      <c r="L26" s="64"/>
      <c r="M26" s="64"/>
      <c r="N26" s="64"/>
      <c r="O26" s="64"/>
      <c r="P26" s="64"/>
      <c r="Q26" s="64"/>
    </row>
    <row r="27" spans="1:18" x14ac:dyDescent="0.3">
      <c r="A27" s="64"/>
      <c r="B27" s="4"/>
      <c r="C27" s="4"/>
      <c r="D27" s="4"/>
      <c r="E27" s="64"/>
      <c r="F27" s="64"/>
      <c r="G27" s="64"/>
      <c r="H27" s="64"/>
      <c r="I27" s="64"/>
      <c r="J27" s="64"/>
      <c r="K27" s="64"/>
      <c r="L27" s="64"/>
      <c r="M27" s="64"/>
      <c r="N27" s="64"/>
      <c r="O27" s="64"/>
      <c r="P27" s="64"/>
      <c r="Q27" s="64"/>
    </row>
    <row r="28" spans="1:18" x14ac:dyDescent="0.3">
      <c r="A28" s="64"/>
      <c r="B28" s="4"/>
      <c r="C28" s="4"/>
      <c r="D28" s="4"/>
      <c r="E28" s="64"/>
      <c r="F28" s="64"/>
      <c r="G28" s="64"/>
      <c r="H28" s="64"/>
      <c r="I28" s="64"/>
      <c r="J28" s="64"/>
      <c r="K28" s="64"/>
      <c r="L28" s="64"/>
      <c r="M28" s="64"/>
      <c r="N28" s="64"/>
      <c r="O28" s="64"/>
      <c r="P28" s="64"/>
      <c r="Q28" s="64"/>
    </row>
    <row r="29" spans="1:18" x14ac:dyDescent="0.3">
      <c r="A29" s="64"/>
      <c r="D29" s="145" t="s">
        <v>1049</v>
      </c>
      <c r="E29" s="33"/>
      <c r="F29" s="33"/>
      <c r="G29" s="33"/>
      <c r="H29" s="33"/>
      <c r="I29" s="33"/>
      <c r="J29" s="33"/>
      <c r="K29" s="64"/>
      <c r="L29" s="64"/>
      <c r="M29" s="64"/>
      <c r="N29" s="64"/>
      <c r="O29" s="64"/>
      <c r="P29" s="64"/>
      <c r="Q29" s="64"/>
      <c r="R29" s="64"/>
    </row>
    <row r="30" spans="1:18" x14ac:dyDescent="0.3">
      <c r="A30" s="64"/>
      <c r="B30" s="4"/>
      <c r="C30" s="4"/>
      <c r="D30" s="4"/>
      <c r="E30" s="64"/>
      <c r="F30" s="64"/>
      <c r="G30" s="64"/>
      <c r="H30" s="64"/>
      <c r="I30" s="64"/>
      <c r="J30" s="64"/>
      <c r="K30" s="64"/>
      <c r="L30" s="64"/>
      <c r="M30" s="64"/>
      <c r="N30" s="64"/>
      <c r="O30" s="64"/>
      <c r="P30" s="64"/>
      <c r="Q30" s="64"/>
    </row>
    <row r="31" spans="1:18" x14ac:dyDescent="0.3">
      <c r="A31" s="64"/>
      <c r="B31" s="4"/>
      <c r="C31" s="4"/>
      <c r="D31" s="258"/>
      <c r="E31" s="64"/>
      <c r="F31" s="64"/>
      <c r="G31" s="64"/>
      <c r="H31" s="64"/>
      <c r="I31" s="64"/>
      <c r="J31" s="64"/>
      <c r="K31" s="64"/>
      <c r="L31" s="64"/>
      <c r="M31" s="64"/>
      <c r="N31" s="64"/>
      <c r="O31" s="64"/>
      <c r="P31" s="64"/>
      <c r="Q31" s="64"/>
    </row>
    <row r="32" spans="1:18" x14ac:dyDescent="0.3">
      <c r="A32" s="64"/>
      <c r="B32" s="4"/>
      <c r="C32" s="4"/>
      <c r="D32" s="258"/>
      <c r="E32" s="64"/>
      <c r="F32" s="64"/>
      <c r="G32" s="64"/>
      <c r="H32" s="64"/>
      <c r="I32" s="64"/>
      <c r="J32" s="64"/>
      <c r="K32" s="64"/>
      <c r="L32" s="64"/>
      <c r="M32" s="64"/>
      <c r="N32" s="64"/>
      <c r="O32" s="64"/>
      <c r="P32" s="64"/>
      <c r="Q32" s="64"/>
    </row>
    <row r="33" spans="1:18" x14ac:dyDescent="0.3">
      <c r="A33" s="64"/>
      <c r="B33" s="4"/>
      <c r="C33" s="4"/>
      <c r="D33" s="258"/>
      <c r="E33" s="64"/>
      <c r="F33" s="64"/>
      <c r="G33" s="64"/>
      <c r="H33" s="64"/>
      <c r="I33" s="64"/>
      <c r="J33" s="64"/>
      <c r="K33" s="64"/>
      <c r="L33" s="64"/>
      <c r="M33" s="64"/>
      <c r="N33" s="64"/>
      <c r="O33" s="64"/>
      <c r="P33" s="64"/>
      <c r="Q33" s="64"/>
    </row>
    <row r="34" spans="1:18" x14ac:dyDescent="0.3">
      <c r="A34" s="64"/>
      <c r="B34" s="4"/>
      <c r="C34" s="4"/>
      <c r="D34" s="258"/>
      <c r="E34" s="64"/>
      <c r="F34" s="64"/>
      <c r="G34" s="64"/>
      <c r="H34" s="64"/>
      <c r="I34" s="64"/>
      <c r="J34" s="64"/>
      <c r="K34" s="64"/>
      <c r="L34" s="64"/>
      <c r="M34" s="64"/>
      <c r="N34" s="64"/>
      <c r="O34" s="64"/>
      <c r="P34" s="64"/>
      <c r="Q34" s="64"/>
    </row>
    <row r="35" spans="1:18" x14ac:dyDescent="0.3">
      <c r="A35" s="64"/>
      <c r="B35" s="4"/>
      <c r="C35" s="4"/>
      <c r="D35" s="258"/>
      <c r="E35" s="64"/>
      <c r="F35" s="64"/>
      <c r="G35" s="64"/>
      <c r="H35" s="64"/>
      <c r="I35" s="64"/>
      <c r="J35" s="64"/>
      <c r="K35" s="64"/>
      <c r="L35" s="64"/>
      <c r="M35" s="64"/>
      <c r="N35" s="64"/>
      <c r="O35" s="64"/>
      <c r="P35" s="64"/>
      <c r="Q35" s="64"/>
    </row>
    <row r="36" spans="1:18" x14ac:dyDescent="0.3">
      <c r="A36" s="64"/>
      <c r="B36" s="4"/>
      <c r="C36" s="4"/>
      <c r="D36" s="258"/>
      <c r="E36" s="64"/>
      <c r="F36" s="64"/>
      <c r="G36" s="64"/>
      <c r="H36" s="64"/>
      <c r="I36" s="64"/>
      <c r="J36" s="64"/>
      <c r="K36" s="64"/>
      <c r="L36" s="64"/>
      <c r="M36" s="64"/>
      <c r="N36" s="64"/>
      <c r="O36" s="64"/>
      <c r="P36" s="64"/>
      <c r="Q36" s="64"/>
    </row>
    <row r="37" spans="1:18" x14ac:dyDescent="0.3">
      <c r="A37" s="64"/>
      <c r="B37" s="4"/>
      <c r="C37" s="4"/>
      <c r="D37" s="258"/>
      <c r="E37" s="64"/>
      <c r="F37" s="64"/>
      <c r="G37" s="64"/>
      <c r="H37" s="64"/>
      <c r="I37" s="64"/>
      <c r="J37" s="64"/>
      <c r="K37" s="64"/>
      <c r="L37" s="64"/>
      <c r="M37" s="64"/>
      <c r="N37" s="64"/>
      <c r="O37" s="64"/>
      <c r="P37" s="64"/>
      <c r="Q37" s="64"/>
    </row>
    <row r="38" spans="1:18" x14ac:dyDescent="0.3">
      <c r="A38" s="64"/>
      <c r="B38" s="4"/>
      <c r="C38" s="4"/>
      <c r="D38" s="258"/>
      <c r="E38" s="64"/>
      <c r="F38" s="64"/>
      <c r="G38" s="64"/>
      <c r="H38" s="64"/>
      <c r="I38" s="64"/>
      <c r="J38" s="64"/>
      <c r="K38" s="64"/>
      <c r="L38" s="64"/>
      <c r="M38" s="64"/>
      <c r="N38" s="64"/>
      <c r="O38" s="64"/>
      <c r="P38" s="64"/>
      <c r="Q38" s="64"/>
    </row>
    <row r="39" spans="1:18" x14ac:dyDescent="0.3">
      <c r="A39" s="64"/>
      <c r="B39" s="4"/>
      <c r="C39" s="4"/>
      <c r="D39" s="258"/>
      <c r="E39" s="64"/>
      <c r="F39" s="64"/>
      <c r="G39" s="64"/>
      <c r="H39" s="64"/>
      <c r="I39" s="64"/>
      <c r="J39" s="64"/>
      <c r="K39" s="64"/>
      <c r="L39" s="64"/>
      <c r="M39" s="64"/>
      <c r="N39" s="64"/>
      <c r="O39" s="64"/>
      <c r="P39" s="64"/>
      <c r="Q39" s="64"/>
    </row>
    <row r="40" spans="1:18" x14ac:dyDescent="0.3">
      <c r="A40" s="64"/>
      <c r="B40" s="4"/>
      <c r="C40" s="4"/>
      <c r="D40" s="258"/>
      <c r="E40" s="64"/>
      <c r="F40" s="64"/>
      <c r="G40" s="64"/>
      <c r="H40" s="64"/>
      <c r="I40" s="64"/>
      <c r="J40" s="64"/>
      <c r="K40" s="64"/>
      <c r="L40" s="64"/>
      <c r="M40" s="64"/>
      <c r="N40" s="64"/>
      <c r="O40" s="64"/>
      <c r="P40" s="64"/>
      <c r="Q40" s="64"/>
    </row>
    <row r="41" spans="1:18" x14ac:dyDescent="0.3">
      <c r="A41" s="64"/>
      <c r="B41" s="4"/>
      <c r="C41" s="4"/>
      <c r="D41" s="258"/>
      <c r="E41" s="64"/>
      <c r="F41" s="64"/>
      <c r="G41" s="64"/>
      <c r="H41" s="64"/>
      <c r="I41" s="64"/>
      <c r="J41" s="64"/>
      <c r="K41" s="64"/>
      <c r="L41" s="64"/>
      <c r="M41" s="64"/>
      <c r="N41" s="64"/>
      <c r="O41" s="64"/>
      <c r="P41" s="64"/>
      <c r="Q41" s="64"/>
    </row>
    <row r="42" spans="1:18" x14ac:dyDescent="0.3">
      <c r="A42" s="64"/>
      <c r="B42" s="4"/>
      <c r="C42" s="4"/>
      <c r="D42" s="258"/>
      <c r="E42" s="64"/>
      <c r="F42" s="64"/>
      <c r="G42" s="64"/>
      <c r="H42" s="64"/>
      <c r="I42" s="64"/>
      <c r="J42" s="64"/>
      <c r="K42" s="64"/>
      <c r="L42" s="64"/>
      <c r="M42" s="64"/>
      <c r="N42" s="64"/>
      <c r="O42" s="64"/>
      <c r="P42" s="64"/>
      <c r="Q42" s="64"/>
    </row>
    <row r="43" spans="1:18" x14ac:dyDescent="0.3">
      <c r="A43" s="64"/>
      <c r="B43" s="4"/>
      <c r="C43" s="4"/>
      <c r="D43" s="4"/>
      <c r="E43" s="4"/>
      <c r="F43" s="64"/>
      <c r="G43" s="64"/>
      <c r="H43" s="64"/>
      <c r="I43" s="64"/>
      <c r="J43" s="64"/>
      <c r="K43" s="64"/>
      <c r="L43" s="64"/>
      <c r="M43" s="64"/>
      <c r="N43" s="64"/>
      <c r="O43" s="64"/>
      <c r="P43" s="64"/>
      <c r="Q43" s="64"/>
    </row>
    <row r="44" spans="1:18" x14ac:dyDescent="0.3">
      <c r="A44" s="64"/>
      <c r="B44" s="4"/>
      <c r="C44" s="4"/>
      <c r="D44" s="4"/>
      <c r="E44" s="4"/>
      <c r="F44" s="64"/>
      <c r="G44" s="64"/>
      <c r="H44" s="64"/>
      <c r="I44" s="64"/>
      <c r="J44" s="64"/>
      <c r="K44" s="64"/>
      <c r="L44" s="64"/>
      <c r="M44" s="64"/>
      <c r="N44" s="64"/>
      <c r="O44" s="64"/>
      <c r="P44" s="64"/>
      <c r="Q44" s="64"/>
    </row>
    <row r="45" spans="1:18" x14ac:dyDescent="0.3">
      <c r="A45" s="64"/>
      <c r="B45" s="4"/>
      <c r="C45" s="4"/>
      <c r="D45" s="4"/>
      <c r="E45" s="64"/>
      <c r="F45" s="64"/>
      <c r="G45" s="64"/>
      <c r="H45" s="64"/>
      <c r="I45" s="64"/>
      <c r="J45" s="64"/>
      <c r="K45" s="64"/>
      <c r="L45" s="64"/>
      <c r="M45" s="64"/>
      <c r="N45" s="64"/>
      <c r="O45" s="64"/>
      <c r="P45" s="64"/>
      <c r="Q45" s="64"/>
    </row>
    <row r="46" spans="1:18" x14ac:dyDescent="0.3">
      <c r="A46" s="64"/>
      <c r="D46" s="145" t="s">
        <v>868</v>
      </c>
      <c r="E46" s="33"/>
      <c r="F46" s="33"/>
      <c r="G46" s="33"/>
      <c r="H46" s="33"/>
      <c r="I46" s="33"/>
      <c r="J46" s="33"/>
      <c r="K46" s="64"/>
      <c r="L46" s="64"/>
      <c r="M46" s="64"/>
      <c r="N46" s="64"/>
      <c r="O46" s="64"/>
      <c r="P46" s="64"/>
      <c r="Q46" s="64"/>
      <c r="R46" s="64"/>
    </row>
    <row r="47" spans="1:18" x14ac:dyDescent="0.3">
      <c r="A47" s="64"/>
      <c r="B47" s="4"/>
      <c r="C47" s="4"/>
      <c r="D47" s="4"/>
      <c r="E47" s="64"/>
      <c r="F47" s="64"/>
      <c r="G47" s="64"/>
      <c r="H47" s="64"/>
      <c r="I47" s="64"/>
      <c r="J47" s="64"/>
      <c r="K47" s="64"/>
      <c r="L47" s="64"/>
      <c r="M47" s="64"/>
      <c r="N47" s="64"/>
      <c r="O47" s="64"/>
      <c r="P47" s="64"/>
      <c r="Q47" s="64"/>
    </row>
    <row r="48" spans="1:18" x14ac:dyDescent="0.3">
      <c r="A48" s="64"/>
      <c r="B48" s="4"/>
      <c r="C48" s="4"/>
      <c r="D48" s="258"/>
      <c r="E48" s="64"/>
      <c r="F48" s="64"/>
      <c r="G48" s="64"/>
      <c r="H48" s="64"/>
      <c r="I48" s="64"/>
      <c r="J48" s="64"/>
      <c r="K48" s="64"/>
      <c r="L48" s="64"/>
      <c r="M48" s="64"/>
      <c r="N48" s="64"/>
      <c r="O48" s="64"/>
      <c r="P48" s="64"/>
      <c r="Q48" s="64"/>
    </row>
    <row r="49" spans="1:18" x14ac:dyDescent="0.3">
      <c r="A49" s="64"/>
      <c r="B49" s="4"/>
      <c r="C49" s="4"/>
      <c r="D49" s="258"/>
      <c r="E49" s="64"/>
      <c r="F49" s="64"/>
      <c r="G49" s="64"/>
      <c r="H49" s="64"/>
      <c r="I49" s="64"/>
      <c r="J49" s="64"/>
      <c r="K49" s="64"/>
      <c r="L49" s="64"/>
      <c r="M49" s="64"/>
      <c r="N49" s="64"/>
      <c r="O49" s="64"/>
      <c r="P49" s="64"/>
      <c r="Q49" s="64"/>
    </row>
    <row r="50" spans="1:18" x14ac:dyDescent="0.3">
      <c r="A50" s="64"/>
      <c r="B50" s="4"/>
      <c r="C50" s="4"/>
      <c r="D50" s="258"/>
      <c r="E50" s="64"/>
      <c r="F50" s="64"/>
      <c r="G50" s="64"/>
      <c r="H50" s="64"/>
      <c r="I50" s="64"/>
      <c r="J50" s="64"/>
      <c r="K50" s="64"/>
      <c r="L50" s="64"/>
      <c r="M50" s="64"/>
      <c r="N50" s="64"/>
      <c r="O50" s="64"/>
      <c r="P50" s="64"/>
      <c r="Q50" s="64"/>
    </row>
    <row r="51" spans="1:18" x14ac:dyDescent="0.3">
      <c r="A51" s="64"/>
      <c r="B51" s="4"/>
      <c r="C51" s="4"/>
      <c r="D51" s="258"/>
      <c r="E51" s="64"/>
      <c r="F51" s="64"/>
      <c r="G51" s="64"/>
      <c r="H51" s="64"/>
      <c r="I51" s="64"/>
      <c r="J51" s="64"/>
      <c r="K51" s="64"/>
      <c r="L51" s="64"/>
      <c r="M51" s="64"/>
      <c r="N51" s="64"/>
      <c r="O51" s="64"/>
      <c r="P51" s="64"/>
      <c r="Q51" s="64"/>
    </row>
    <row r="52" spans="1:18" x14ac:dyDescent="0.3">
      <c r="A52" s="64"/>
      <c r="B52" s="4"/>
      <c r="C52" s="4"/>
      <c r="D52" s="258"/>
      <c r="E52" s="64"/>
      <c r="F52" s="64"/>
      <c r="G52" s="64"/>
      <c r="H52" s="64"/>
      <c r="I52" s="64"/>
      <c r="J52" s="64"/>
      <c r="K52" s="64"/>
      <c r="L52" s="64"/>
      <c r="M52" s="64"/>
      <c r="N52" s="64"/>
      <c r="O52" s="64"/>
      <c r="P52" s="64"/>
      <c r="Q52" s="64"/>
    </row>
    <row r="53" spans="1:18" x14ac:dyDescent="0.3">
      <c r="A53" s="64"/>
      <c r="B53" s="4"/>
      <c r="C53" s="4"/>
      <c r="D53" s="258"/>
      <c r="E53" s="64"/>
      <c r="F53" s="64"/>
      <c r="G53" s="64"/>
      <c r="H53" s="64"/>
      <c r="I53" s="64"/>
      <c r="J53" s="64"/>
      <c r="K53" s="64"/>
      <c r="L53" s="64"/>
      <c r="M53" s="64"/>
      <c r="N53" s="64"/>
      <c r="O53" s="64"/>
      <c r="P53" s="64"/>
      <c r="Q53" s="64"/>
    </row>
    <row r="54" spans="1:18" x14ac:dyDescent="0.3">
      <c r="A54" s="64"/>
      <c r="B54" s="4"/>
      <c r="C54" s="4"/>
      <c r="D54" s="258"/>
      <c r="E54" s="64"/>
      <c r="F54" s="64"/>
      <c r="G54" s="64"/>
      <c r="H54" s="64"/>
      <c r="I54" s="64"/>
      <c r="J54" s="64"/>
      <c r="K54" s="64"/>
      <c r="L54" s="64"/>
      <c r="M54" s="64"/>
      <c r="N54" s="64"/>
      <c r="O54" s="64"/>
      <c r="P54" s="64"/>
      <c r="Q54" s="64"/>
    </row>
    <row r="55" spans="1:18" x14ac:dyDescent="0.3">
      <c r="A55" s="64"/>
      <c r="B55" s="4"/>
      <c r="C55" s="4"/>
      <c r="D55" s="258"/>
      <c r="E55" s="64"/>
      <c r="F55" s="64"/>
      <c r="G55" s="64"/>
      <c r="H55" s="64"/>
      <c r="I55" s="64"/>
      <c r="J55" s="64"/>
      <c r="K55" s="64"/>
      <c r="L55" s="64"/>
      <c r="M55" s="64"/>
      <c r="N55" s="64"/>
      <c r="O55" s="64"/>
      <c r="P55" s="64"/>
      <c r="Q55" s="64"/>
    </row>
    <row r="56" spans="1:18" x14ac:dyDescent="0.3">
      <c r="A56" s="64"/>
      <c r="B56" s="4"/>
      <c r="C56" s="4"/>
      <c r="D56" s="258"/>
      <c r="E56" s="64"/>
      <c r="F56" s="64"/>
      <c r="G56" s="64"/>
      <c r="H56" s="64"/>
      <c r="I56" s="64"/>
      <c r="J56" s="64"/>
      <c r="K56" s="64"/>
      <c r="L56" s="64"/>
      <c r="M56" s="64"/>
      <c r="N56" s="64"/>
      <c r="O56" s="64"/>
      <c r="P56" s="64"/>
      <c r="Q56" s="64"/>
    </row>
    <row r="57" spans="1:18" x14ac:dyDescent="0.3">
      <c r="A57" s="64"/>
      <c r="B57" s="4"/>
      <c r="C57" s="4"/>
      <c r="D57" s="258"/>
      <c r="E57" s="64"/>
      <c r="F57" s="64"/>
      <c r="G57" s="64"/>
      <c r="H57" s="64"/>
      <c r="I57" s="64"/>
      <c r="J57" s="64"/>
      <c r="K57" s="64"/>
      <c r="L57" s="64"/>
      <c r="M57" s="64"/>
      <c r="N57" s="64"/>
      <c r="O57" s="64"/>
      <c r="P57" s="64"/>
      <c r="Q57" s="64"/>
    </row>
    <row r="58" spans="1:18" x14ac:dyDescent="0.3">
      <c r="A58" s="64"/>
      <c r="B58" s="4"/>
      <c r="C58" s="4"/>
      <c r="D58" s="258"/>
      <c r="E58" s="64"/>
      <c r="F58" s="64"/>
      <c r="G58" s="64"/>
      <c r="H58" s="64"/>
      <c r="I58" s="64"/>
      <c r="J58" s="64"/>
      <c r="K58" s="64"/>
      <c r="L58" s="64"/>
      <c r="M58" s="64"/>
      <c r="N58" s="64"/>
      <c r="O58" s="64"/>
      <c r="P58" s="64"/>
      <c r="Q58" s="64"/>
    </row>
    <row r="59" spans="1:18" x14ac:dyDescent="0.3">
      <c r="A59" s="64"/>
      <c r="B59" s="4"/>
      <c r="C59" s="4"/>
      <c r="D59" s="258"/>
      <c r="E59" s="64"/>
      <c r="F59" s="64"/>
      <c r="G59" s="64"/>
      <c r="H59" s="64"/>
      <c r="I59" s="64"/>
      <c r="J59" s="64"/>
      <c r="K59" s="64"/>
      <c r="L59" s="64"/>
      <c r="M59" s="64"/>
      <c r="N59" s="64"/>
      <c r="O59" s="64"/>
      <c r="P59" s="64"/>
      <c r="Q59" s="64"/>
    </row>
    <row r="60" spans="1:18" x14ac:dyDescent="0.3">
      <c r="A60" s="64"/>
      <c r="B60" s="4"/>
      <c r="C60" s="4"/>
      <c r="D60" s="4"/>
      <c r="E60" s="4"/>
      <c r="F60" s="64"/>
      <c r="G60" s="64"/>
      <c r="H60" s="64"/>
      <c r="I60" s="64"/>
      <c r="J60" s="64"/>
      <c r="K60" s="64"/>
      <c r="L60" s="64"/>
      <c r="M60" s="64"/>
      <c r="N60" s="64"/>
      <c r="O60" s="64"/>
      <c r="P60" s="64"/>
      <c r="Q60" s="64"/>
    </row>
    <row r="61" spans="1:18" x14ac:dyDescent="0.3">
      <c r="A61" s="64"/>
      <c r="B61" s="4"/>
      <c r="C61" s="4"/>
      <c r="D61" s="4"/>
      <c r="E61" s="4"/>
      <c r="F61" s="64"/>
      <c r="G61" s="64"/>
      <c r="H61" s="64"/>
      <c r="I61" s="64"/>
      <c r="J61" s="64"/>
      <c r="K61" s="64"/>
      <c r="L61" s="64"/>
      <c r="M61" s="64"/>
      <c r="N61" s="64"/>
      <c r="O61" s="64"/>
      <c r="P61" s="64"/>
      <c r="Q61" s="64"/>
    </row>
    <row r="62" spans="1:18" x14ac:dyDescent="0.3">
      <c r="A62" s="64"/>
      <c r="B62" s="4"/>
      <c r="C62" s="4"/>
      <c r="D62" s="4"/>
      <c r="E62" s="4"/>
      <c r="F62" s="64"/>
      <c r="G62" s="64"/>
      <c r="H62" s="64"/>
      <c r="I62" s="64"/>
      <c r="J62" s="64"/>
      <c r="K62" s="64"/>
      <c r="L62" s="64"/>
      <c r="M62" s="64"/>
      <c r="N62" s="64"/>
      <c r="O62" s="64"/>
      <c r="P62" s="64"/>
      <c r="Q62" s="64"/>
    </row>
    <row r="63" spans="1:18" x14ac:dyDescent="0.3">
      <c r="A63" s="64"/>
      <c r="D63" s="145" t="s">
        <v>895</v>
      </c>
      <c r="E63" s="33"/>
      <c r="F63" s="33"/>
      <c r="G63" s="33"/>
      <c r="H63" s="33"/>
      <c r="I63" s="33"/>
      <c r="J63" s="33"/>
      <c r="K63" s="64"/>
      <c r="L63" s="64"/>
      <c r="M63" s="64"/>
      <c r="N63" s="64"/>
      <c r="O63" s="64"/>
      <c r="P63" s="64"/>
      <c r="Q63" s="64"/>
      <c r="R63" s="64"/>
    </row>
    <row r="64" spans="1:18" x14ac:dyDescent="0.3">
      <c r="A64" s="64"/>
      <c r="B64" s="4"/>
      <c r="C64" s="4"/>
      <c r="D64" s="4"/>
      <c r="E64" s="64"/>
      <c r="F64" s="64"/>
      <c r="G64" s="64"/>
      <c r="H64" s="64"/>
      <c r="I64" s="64"/>
      <c r="J64" s="64"/>
      <c r="K64" s="64"/>
      <c r="L64" s="64"/>
      <c r="M64" s="64"/>
      <c r="N64" s="64"/>
      <c r="O64" s="64"/>
      <c r="P64" s="64"/>
      <c r="Q64" s="64"/>
    </row>
    <row r="65" spans="1:18" x14ac:dyDescent="0.3">
      <c r="A65" s="64"/>
      <c r="B65" s="4"/>
      <c r="C65" s="4"/>
      <c r="D65" s="258"/>
      <c r="E65" s="64"/>
      <c r="F65" s="64"/>
      <c r="G65" s="64"/>
      <c r="H65" s="64"/>
      <c r="I65" s="64"/>
      <c r="J65" s="64"/>
      <c r="K65" s="64"/>
      <c r="L65" s="64"/>
      <c r="M65" s="64"/>
      <c r="N65" s="64"/>
      <c r="O65" s="64"/>
      <c r="P65" s="64"/>
      <c r="Q65" s="64"/>
    </row>
    <row r="66" spans="1:18" x14ac:dyDescent="0.3">
      <c r="A66" s="64"/>
      <c r="B66" s="4"/>
      <c r="C66" s="4"/>
      <c r="D66" s="258"/>
      <c r="E66" s="64"/>
      <c r="F66" s="64"/>
      <c r="G66" s="64"/>
      <c r="H66" s="64"/>
      <c r="I66" s="64"/>
      <c r="J66" s="64"/>
      <c r="K66" s="64"/>
      <c r="L66" s="64"/>
      <c r="M66" s="64"/>
      <c r="N66" s="64"/>
      <c r="O66" s="64"/>
      <c r="P66" s="64"/>
      <c r="Q66" s="64"/>
    </row>
    <row r="67" spans="1:18" x14ac:dyDescent="0.3">
      <c r="A67" s="64"/>
      <c r="B67" s="4"/>
      <c r="C67" s="4"/>
      <c r="D67" s="258"/>
      <c r="E67" s="64"/>
      <c r="F67" s="64"/>
      <c r="G67" s="64"/>
      <c r="H67" s="64"/>
      <c r="I67" s="64"/>
      <c r="J67" s="64"/>
      <c r="K67" s="64"/>
      <c r="L67" s="64"/>
      <c r="M67" s="64"/>
      <c r="N67" s="64"/>
      <c r="O67" s="64"/>
      <c r="P67" s="64"/>
      <c r="Q67" s="64"/>
    </row>
    <row r="68" spans="1:18" x14ac:dyDescent="0.3">
      <c r="A68" s="64"/>
      <c r="B68" s="4"/>
      <c r="C68" s="4"/>
      <c r="D68" s="258"/>
      <c r="E68" s="64"/>
      <c r="F68" s="64"/>
      <c r="G68" s="64"/>
      <c r="H68" s="64"/>
      <c r="I68" s="64"/>
      <c r="J68" s="64"/>
      <c r="K68" s="64"/>
      <c r="L68" s="64"/>
      <c r="M68" s="64"/>
      <c r="N68" s="64"/>
      <c r="O68" s="64"/>
      <c r="P68" s="64"/>
      <c r="Q68" s="64"/>
    </row>
    <row r="69" spans="1:18" x14ac:dyDescent="0.3">
      <c r="A69" s="64"/>
      <c r="B69" s="4"/>
      <c r="C69" s="4"/>
      <c r="D69" s="258"/>
      <c r="E69" s="64"/>
      <c r="F69" s="64"/>
      <c r="G69" s="64"/>
      <c r="H69" s="64"/>
      <c r="I69" s="64"/>
      <c r="J69" s="64"/>
      <c r="K69" s="64"/>
      <c r="L69" s="64"/>
      <c r="M69" s="64"/>
      <c r="N69" s="64"/>
      <c r="O69" s="64"/>
      <c r="P69" s="64"/>
      <c r="Q69" s="64"/>
    </row>
    <row r="70" spans="1:18" x14ac:dyDescent="0.3">
      <c r="A70" s="64"/>
      <c r="B70" s="4"/>
      <c r="C70" s="4"/>
      <c r="D70" s="258"/>
      <c r="E70" s="64"/>
      <c r="F70" s="64"/>
      <c r="G70" s="64"/>
      <c r="H70" s="64"/>
      <c r="I70" s="64"/>
      <c r="J70" s="64"/>
      <c r="K70" s="64"/>
      <c r="L70" s="64"/>
      <c r="M70" s="64"/>
      <c r="N70" s="64"/>
      <c r="O70" s="64"/>
      <c r="P70" s="64"/>
      <c r="Q70" s="64"/>
    </row>
    <row r="71" spans="1:18" x14ac:dyDescent="0.3">
      <c r="A71" s="64"/>
      <c r="B71" s="4"/>
      <c r="C71" s="4"/>
      <c r="D71" s="258"/>
      <c r="E71" s="64"/>
      <c r="F71" s="64"/>
      <c r="G71" s="64"/>
      <c r="H71" s="64"/>
      <c r="I71" s="64"/>
      <c r="J71" s="64"/>
      <c r="K71" s="64"/>
      <c r="L71" s="64"/>
      <c r="M71" s="64"/>
      <c r="N71" s="64"/>
      <c r="O71" s="64"/>
      <c r="P71" s="64"/>
      <c r="Q71" s="64"/>
    </row>
    <row r="72" spans="1:18" x14ac:dyDescent="0.3">
      <c r="A72" s="64"/>
      <c r="B72" s="4"/>
      <c r="C72" s="4"/>
      <c r="D72" s="258"/>
      <c r="E72" s="64"/>
      <c r="F72" s="64"/>
      <c r="G72" s="64"/>
      <c r="H72" s="64"/>
      <c r="I72" s="64"/>
      <c r="J72" s="64"/>
      <c r="K72" s="64"/>
      <c r="L72" s="64"/>
      <c r="M72" s="64"/>
      <c r="N72" s="64"/>
      <c r="O72" s="64"/>
      <c r="P72" s="64"/>
      <c r="Q72" s="64"/>
    </row>
    <row r="73" spans="1:18" x14ac:dyDescent="0.3">
      <c r="A73" s="64"/>
      <c r="B73" s="4"/>
      <c r="C73" s="4"/>
      <c r="D73" s="258"/>
      <c r="E73" s="64"/>
      <c r="F73" s="64"/>
      <c r="G73" s="64"/>
      <c r="H73" s="64"/>
      <c r="I73" s="64"/>
      <c r="J73" s="64"/>
      <c r="K73" s="64"/>
      <c r="L73" s="64"/>
      <c r="M73" s="64"/>
      <c r="N73" s="64"/>
      <c r="O73" s="64"/>
      <c r="P73" s="64"/>
      <c r="Q73" s="64"/>
    </row>
    <row r="74" spans="1:18" x14ac:dyDescent="0.3">
      <c r="A74" s="64"/>
      <c r="B74" s="4"/>
      <c r="C74" s="4"/>
      <c r="D74" s="258"/>
      <c r="E74" s="64"/>
      <c r="F74" s="64"/>
      <c r="G74" s="64"/>
      <c r="H74" s="64"/>
      <c r="I74" s="64"/>
      <c r="J74" s="64"/>
      <c r="K74" s="64"/>
      <c r="L74" s="64"/>
      <c r="M74" s="64"/>
      <c r="N74" s="64"/>
      <c r="O74" s="64"/>
      <c r="P74" s="64"/>
      <c r="Q74" s="64"/>
    </row>
    <row r="75" spans="1:18" x14ac:dyDescent="0.3">
      <c r="A75" s="64"/>
      <c r="B75" s="4"/>
      <c r="C75" s="4"/>
      <c r="D75" s="258"/>
      <c r="E75" s="64"/>
      <c r="F75" s="64"/>
      <c r="G75" s="64"/>
      <c r="H75" s="64"/>
      <c r="I75" s="64"/>
      <c r="J75" s="64"/>
      <c r="K75" s="64"/>
      <c r="L75" s="64"/>
      <c r="M75" s="64"/>
      <c r="N75" s="64"/>
      <c r="O75" s="64"/>
      <c r="P75" s="64"/>
      <c r="Q75" s="64"/>
    </row>
    <row r="76" spans="1:18" x14ac:dyDescent="0.3">
      <c r="A76" s="64"/>
      <c r="B76" s="4"/>
      <c r="C76" s="4"/>
      <c r="D76" s="258"/>
      <c r="E76" s="64"/>
      <c r="F76" s="64"/>
      <c r="G76" s="64"/>
      <c r="H76" s="64"/>
      <c r="I76" s="64"/>
      <c r="J76" s="64"/>
      <c r="K76" s="64"/>
      <c r="L76" s="64"/>
      <c r="M76" s="64"/>
      <c r="N76" s="64"/>
      <c r="O76" s="64"/>
      <c r="P76" s="64"/>
      <c r="Q76" s="64"/>
    </row>
    <row r="77" spans="1:18" x14ac:dyDescent="0.3">
      <c r="A77" s="64"/>
      <c r="B77" s="4"/>
      <c r="C77" s="4"/>
      <c r="D77" s="4"/>
      <c r="E77" s="4"/>
      <c r="F77" s="64"/>
      <c r="G77" s="64"/>
      <c r="H77" s="64"/>
      <c r="I77" s="64"/>
      <c r="J77" s="64"/>
      <c r="K77" s="64"/>
      <c r="L77" s="64"/>
      <c r="M77" s="64"/>
      <c r="N77" s="64"/>
      <c r="O77" s="64"/>
      <c r="P77" s="64"/>
      <c r="Q77" s="64"/>
    </row>
    <row r="78" spans="1:18" x14ac:dyDescent="0.3">
      <c r="A78" s="64"/>
      <c r="B78" s="4"/>
      <c r="C78" s="4"/>
      <c r="D78" s="4"/>
      <c r="E78" s="4"/>
      <c r="F78" s="64"/>
      <c r="G78" s="64"/>
      <c r="H78" s="64"/>
      <c r="I78" s="64"/>
      <c r="J78" s="64"/>
      <c r="K78" s="64"/>
      <c r="L78" s="64"/>
      <c r="M78" s="64"/>
      <c r="N78" s="64"/>
      <c r="O78" s="64"/>
      <c r="P78" s="64"/>
      <c r="Q78" s="64"/>
    </row>
    <row r="79" spans="1:18" x14ac:dyDescent="0.3">
      <c r="A79" s="64"/>
      <c r="B79" s="4"/>
      <c r="C79" s="4"/>
      <c r="D79" s="4"/>
      <c r="E79" s="4"/>
      <c r="F79" s="64"/>
      <c r="G79" s="64"/>
      <c r="H79" s="64"/>
      <c r="I79" s="64"/>
      <c r="J79" s="64"/>
      <c r="K79" s="64"/>
      <c r="L79" s="64"/>
      <c r="M79" s="64"/>
      <c r="N79" s="64"/>
      <c r="O79" s="64"/>
      <c r="P79" s="64"/>
      <c r="Q79" s="64"/>
    </row>
    <row r="80" spans="1:18" x14ac:dyDescent="0.3">
      <c r="A80" s="64"/>
      <c r="D80" s="145" t="s">
        <v>997</v>
      </c>
      <c r="E80" s="33"/>
      <c r="F80" s="33"/>
      <c r="G80" s="33"/>
      <c r="H80" s="33"/>
      <c r="I80" s="33"/>
      <c r="J80" s="33"/>
      <c r="K80" s="64"/>
      <c r="L80" s="64"/>
      <c r="M80" s="64"/>
      <c r="N80" s="64"/>
      <c r="O80" s="64"/>
      <c r="P80" s="64"/>
      <c r="Q80" s="64"/>
      <c r="R80" s="64"/>
    </row>
    <row r="81" spans="1:18" x14ac:dyDescent="0.3">
      <c r="A81" s="64"/>
      <c r="B81" s="4"/>
      <c r="C81" s="4"/>
      <c r="D81" s="4"/>
      <c r="E81" s="64"/>
      <c r="F81" s="64"/>
      <c r="G81" s="64"/>
      <c r="H81" s="64"/>
      <c r="I81" s="64"/>
      <c r="J81" s="64"/>
      <c r="K81" s="64"/>
      <c r="L81" s="64"/>
      <c r="M81" s="64"/>
      <c r="N81" s="64"/>
      <c r="O81" s="64"/>
      <c r="P81" s="64"/>
      <c r="Q81" s="64"/>
    </row>
    <row r="82" spans="1:18" x14ac:dyDescent="0.3">
      <c r="A82" s="64"/>
      <c r="B82" s="4"/>
      <c r="C82" s="4"/>
      <c r="D82" s="258"/>
      <c r="E82" s="64"/>
      <c r="F82" s="64"/>
      <c r="G82" s="64"/>
      <c r="H82" s="64"/>
      <c r="I82" s="64"/>
      <c r="J82" s="64"/>
      <c r="K82" s="64"/>
      <c r="L82" s="64"/>
      <c r="M82" s="64"/>
      <c r="N82" s="64"/>
      <c r="O82" s="64"/>
      <c r="P82" s="64"/>
      <c r="Q82" s="64"/>
    </row>
    <row r="83" spans="1:18" x14ac:dyDescent="0.3">
      <c r="A83" s="64"/>
      <c r="B83" s="4"/>
      <c r="C83" s="4"/>
      <c r="D83" s="258"/>
      <c r="E83" s="64"/>
      <c r="F83" s="64"/>
      <c r="G83" s="64"/>
      <c r="H83" s="64"/>
      <c r="I83" s="64"/>
      <c r="J83" s="64"/>
      <c r="K83" s="64"/>
      <c r="L83" s="64"/>
      <c r="M83" s="64"/>
      <c r="N83" s="64"/>
      <c r="O83" s="64"/>
      <c r="P83" s="64"/>
      <c r="Q83" s="64"/>
    </row>
    <row r="84" spans="1:18" x14ac:dyDescent="0.3">
      <c r="A84" s="64"/>
      <c r="B84" s="4"/>
      <c r="C84" s="4"/>
      <c r="D84" s="258"/>
      <c r="E84" s="64"/>
      <c r="F84" s="64"/>
      <c r="G84" s="64"/>
      <c r="H84" s="64"/>
      <c r="I84" s="64"/>
      <c r="J84" s="64"/>
      <c r="K84" s="64"/>
      <c r="L84" s="64"/>
      <c r="M84" s="64"/>
      <c r="N84" s="64"/>
      <c r="O84" s="64"/>
      <c r="P84" s="64"/>
      <c r="Q84" s="64"/>
    </row>
    <row r="85" spans="1:18" x14ac:dyDescent="0.3">
      <c r="A85" s="64"/>
      <c r="B85" s="4"/>
      <c r="C85" s="4"/>
      <c r="D85" s="258"/>
      <c r="E85" s="64"/>
      <c r="F85" s="64"/>
      <c r="G85" s="64"/>
      <c r="H85" s="64"/>
      <c r="I85" s="64"/>
      <c r="J85" s="64"/>
      <c r="K85" s="64"/>
      <c r="L85" s="64"/>
      <c r="M85" s="64"/>
      <c r="N85" s="64"/>
      <c r="O85" s="64"/>
      <c r="P85" s="64"/>
      <c r="Q85" s="64"/>
    </row>
    <row r="86" spans="1:18" x14ac:dyDescent="0.3">
      <c r="A86" s="64"/>
      <c r="B86" s="4"/>
      <c r="C86" s="4"/>
      <c r="D86" s="258"/>
      <c r="E86" s="64"/>
      <c r="F86" s="64"/>
      <c r="G86" s="64"/>
      <c r="H86" s="64"/>
      <c r="I86" s="64"/>
      <c r="J86" s="64"/>
      <c r="K86" s="64"/>
      <c r="L86" s="64"/>
      <c r="M86" s="64"/>
      <c r="N86" s="64"/>
      <c r="O86" s="64"/>
      <c r="P86" s="64"/>
      <c r="Q86" s="64"/>
    </row>
    <row r="87" spans="1:18" x14ac:dyDescent="0.3">
      <c r="A87" s="64"/>
      <c r="B87" s="4"/>
      <c r="C87" s="4"/>
      <c r="D87" s="258"/>
      <c r="E87" s="64"/>
      <c r="F87" s="64"/>
      <c r="G87" s="64"/>
      <c r="H87" s="64"/>
      <c r="I87" s="64"/>
      <c r="J87" s="64"/>
      <c r="K87" s="64"/>
      <c r="L87" s="64"/>
      <c r="M87" s="64"/>
      <c r="N87" s="64"/>
      <c r="O87" s="64"/>
      <c r="P87" s="64"/>
      <c r="Q87" s="64"/>
    </row>
    <row r="88" spans="1:18" x14ac:dyDescent="0.3">
      <c r="A88" s="64"/>
      <c r="B88" s="4"/>
      <c r="C88" s="4"/>
      <c r="D88" s="258"/>
      <c r="E88" s="64"/>
      <c r="F88" s="64"/>
      <c r="G88" s="64"/>
      <c r="H88" s="64"/>
      <c r="I88" s="64"/>
      <c r="J88" s="64"/>
      <c r="K88" s="64"/>
      <c r="L88" s="64"/>
      <c r="M88" s="64"/>
      <c r="N88" s="64"/>
      <c r="O88" s="64"/>
      <c r="P88" s="64"/>
      <c r="Q88" s="64"/>
    </row>
    <row r="89" spans="1:18" x14ac:dyDescent="0.3">
      <c r="A89" s="64"/>
      <c r="B89" s="4"/>
      <c r="C89" s="4"/>
      <c r="D89" s="258"/>
      <c r="E89" s="64"/>
      <c r="F89" s="64"/>
      <c r="G89" s="64"/>
      <c r="H89" s="64"/>
      <c r="I89" s="64"/>
      <c r="J89" s="64"/>
      <c r="K89" s="64"/>
      <c r="L89" s="64"/>
      <c r="M89" s="64"/>
      <c r="N89" s="64"/>
      <c r="O89" s="64"/>
      <c r="P89" s="64"/>
      <c r="Q89" s="64"/>
    </row>
    <row r="90" spans="1:18" x14ac:dyDescent="0.3">
      <c r="A90" s="64"/>
      <c r="B90" s="4"/>
      <c r="C90" s="4"/>
      <c r="D90" s="258"/>
      <c r="E90" s="64"/>
      <c r="F90" s="64"/>
      <c r="G90" s="64"/>
      <c r="H90" s="64"/>
      <c r="I90" s="64"/>
      <c r="J90" s="64"/>
      <c r="K90" s="64"/>
      <c r="L90" s="64"/>
      <c r="M90" s="64"/>
      <c r="N90" s="64"/>
      <c r="O90" s="64"/>
      <c r="P90" s="64"/>
      <c r="Q90" s="64"/>
    </row>
    <row r="91" spans="1:18" x14ac:dyDescent="0.3">
      <c r="A91" s="64"/>
      <c r="B91" s="4"/>
      <c r="C91" s="4"/>
      <c r="D91" s="258"/>
      <c r="E91" s="64"/>
      <c r="F91" s="64"/>
      <c r="G91" s="64"/>
      <c r="H91" s="64"/>
      <c r="I91" s="64"/>
      <c r="J91" s="64"/>
      <c r="K91" s="64"/>
      <c r="L91" s="64"/>
      <c r="M91" s="64"/>
      <c r="N91" s="64"/>
      <c r="O91" s="64"/>
      <c r="P91" s="64"/>
      <c r="Q91" s="64"/>
    </row>
    <row r="92" spans="1:18" x14ac:dyDescent="0.3">
      <c r="A92" s="64"/>
      <c r="B92" s="4"/>
      <c r="C92" s="4"/>
      <c r="D92" s="258"/>
      <c r="E92" s="64"/>
      <c r="F92" s="64"/>
      <c r="G92" s="64"/>
      <c r="H92" s="64"/>
      <c r="I92" s="64"/>
      <c r="J92" s="64"/>
      <c r="K92" s="64"/>
      <c r="L92" s="64"/>
      <c r="M92" s="64"/>
      <c r="N92" s="64"/>
      <c r="O92" s="64"/>
      <c r="P92" s="64"/>
      <c r="Q92" s="64"/>
    </row>
    <row r="93" spans="1:18" x14ac:dyDescent="0.3">
      <c r="A93" s="64"/>
      <c r="B93" s="4"/>
      <c r="C93" s="4"/>
      <c r="D93" s="258"/>
      <c r="E93" s="64"/>
      <c r="F93" s="64"/>
      <c r="G93" s="64"/>
      <c r="H93" s="64"/>
      <c r="I93" s="64"/>
      <c r="J93" s="64"/>
      <c r="K93" s="64"/>
      <c r="L93" s="64"/>
      <c r="M93" s="64"/>
      <c r="N93" s="64"/>
      <c r="O93" s="64"/>
      <c r="P93" s="64"/>
      <c r="Q93" s="64"/>
    </row>
    <row r="94" spans="1:18" x14ac:dyDescent="0.3">
      <c r="A94" s="64"/>
      <c r="B94" s="4"/>
      <c r="C94" s="4"/>
      <c r="D94" s="4"/>
      <c r="E94" s="4"/>
      <c r="F94" s="64"/>
      <c r="G94" s="64"/>
      <c r="H94" s="64"/>
      <c r="I94" s="64"/>
      <c r="J94" s="64"/>
      <c r="K94" s="64"/>
      <c r="L94" s="64"/>
      <c r="M94" s="64"/>
      <c r="N94" s="64"/>
      <c r="O94" s="64"/>
      <c r="P94" s="64"/>
      <c r="Q94" s="64"/>
    </row>
    <row r="95" spans="1:18" x14ac:dyDescent="0.3">
      <c r="B95" s="103"/>
      <c r="C95" s="103"/>
    </row>
    <row r="96" spans="1:18" outlineLevel="1" x14ac:dyDescent="0.3">
      <c r="B96" s="135" t="s">
        <v>10</v>
      </c>
      <c r="C96" s="135"/>
      <c r="D96" s="72" t="s">
        <v>11</v>
      </c>
      <c r="E96" s="72" t="s">
        <v>12</v>
      </c>
      <c r="F96" s="72" t="s">
        <v>549</v>
      </c>
      <c r="G96" s="72" t="s">
        <v>13</v>
      </c>
      <c r="H96" s="156" t="s">
        <v>14</v>
      </c>
      <c r="I96" s="156">
        <f>ST_milestone</f>
        <v>2025</v>
      </c>
      <c r="J96" s="156">
        <f>MT_milestone</f>
        <v>2035</v>
      </c>
      <c r="K96" s="72">
        <f>LT_milestone</f>
        <v>2050</v>
      </c>
      <c r="L96" s="64"/>
      <c r="M96" s="72" t="s">
        <v>595</v>
      </c>
      <c r="N96" s="72" t="s">
        <v>596</v>
      </c>
      <c r="O96" s="72" t="s">
        <v>15</v>
      </c>
      <c r="P96" s="72" t="s">
        <v>160</v>
      </c>
      <c r="Q96" s="72" t="s">
        <v>685</v>
      </c>
      <c r="R96" s="64"/>
    </row>
    <row r="97" spans="2:20" outlineLevel="1" x14ac:dyDescent="0.3">
      <c r="B97" s="103"/>
      <c r="C97" s="103"/>
      <c r="R97" s="64"/>
    </row>
    <row r="98" spans="2:20" outlineLevel="1" x14ac:dyDescent="0.3">
      <c r="B98" s="50"/>
      <c r="C98" s="48"/>
      <c r="D98" s="196" t="s">
        <v>855</v>
      </c>
      <c r="R98" s="64"/>
    </row>
    <row r="99" spans="2:20" outlineLevel="1" x14ac:dyDescent="0.3">
      <c r="B99" s="50" t="str">
        <f>$B$3</f>
        <v>5.</v>
      </c>
      <c r="C99" s="48">
        <v>1</v>
      </c>
      <c r="D99" s="198" t="s">
        <v>874</v>
      </c>
      <c r="E99" s="3" t="s">
        <v>45</v>
      </c>
      <c r="F99" s="3" t="s">
        <v>810</v>
      </c>
      <c r="H99" s="353" t="s">
        <v>1</v>
      </c>
      <c r="I99" s="354"/>
      <c r="J99" s="354"/>
      <c r="K99" s="355"/>
      <c r="M99" t="s">
        <v>677</v>
      </c>
      <c r="N99" t="s">
        <v>577</v>
      </c>
      <c r="O99" s="275" t="s">
        <v>974</v>
      </c>
      <c r="P99" s="275"/>
      <c r="Q99" s="275"/>
      <c r="R99" s="64"/>
    </row>
    <row r="100" spans="2:20" outlineLevel="1" x14ac:dyDescent="0.3">
      <c r="B100" s="50"/>
      <c r="C100" s="48"/>
      <c r="D100" s="198"/>
      <c r="H100" s="356"/>
      <c r="I100" s="357"/>
      <c r="J100" s="357"/>
      <c r="K100" s="358"/>
      <c r="O100" s="276"/>
      <c r="P100" s="276"/>
      <c r="Q100" s="276"/>
      <c r="R100" s="64"/>
    </row>
    <row r="101" spans="2:20" outlineLevel="1" x14ac:dyDescent="0.3">
      <c r="B101" s="50"/>
      <c r="C101" s="48"/>
      <c r="D101" s="198"/>
      <c r="H101" s="356"/>
      <c r="I101" s="357"/>
      <c r="J101" s="357"/>
      <c r="K101" s="358"/>
      <c r="O101" s="276"/>
      <c r="P101" s="276"/>
      <c r="Q101" s="276"/>
      <c r="R101" s="64"/>
    </row>
    <row r="102" spans="2:20" outlineLevel="1" x14ac:dyDescent="0.3">
      <c r="B102" s="50"/>
      <c r="C102" s="48"/>
      <c r="D102" s="198"/>
      <c r="H102" s="359"/>
      <c r="I102" s="360"/>
      <c r="J102" s="360"/>
      <c r="K102" s="361"/>
      <c r="O102" s="277"/>
      <c r="P102" s="277"/>
      <c r="Q102" s="277"/>
      <c r="R102" s="64"/>
    </row>
    <row r="103" spans="2:20" outlineLevel="1" x14ac:dyDescent="0.3">
      <c r="B103" s="50"/>
      <c r="C103" s="48"/>
      <c r="D103" s="198"/>
      <c r="R103" s="64"/>
    </row>
    <row r="104" spans="2:20" outlineLevel="1" x14ac:dyDescent="0.3">
      <c r="B104" s="50" t="str">
        <f>$B$3</f>
        <v>5.</v>
      </c>
      <c r="C104" s="48">
        <f>COUNTA(C$99:C103)+1</f>
        <v>2</v>
      </c>
      <c r="D104" s="198" t="s">
        <v>1009</v>
      </c>
      <c r="E104" s="6" t="str">
        <f>local_currency</f>
        <v>[local currency]</v>
      </c>
      <c r="F104" s="6" t="s">
        <v>811</v>
      </c>
      <c r="H104" s="257">
        <v>1.7</v>
      </c>
      <c r="I104" s="158"/>
      <c r="J104" s="158"/>
      <c r="K104" s="158"/>
      <c r="M104" s="6" t="s">
        <v>678</v>
      </c>
      <c r="N104" s="6" t="s">
        <v>577</v>
      </c>
      <c r="O104" s="321" t="s">
        <v>974</v>
      </c>
      <c r="P104" s="365"/>
      <c r="Q104" s="365"/>
      <c r="R104" s="64"/>
    </row>
    <row r="105" spans="2:20" s="3" customFormat="1" outlineLevel="1" x14ac:dyDescent="0.3">
      <c r="B105" s="50" t="str">
        <f t="shared" ref="B105:B111" si="0">$B$3</f>
        <v>5.</v>
      </c>
      <c r="C105" s="48">
        <f>COUNTA(C$99:C104)+1</f>
        <v>3</v>
      </c>
      <c r="D105" s="198" t="s">
        <v>989</v>
      </c>
      <c r="E105" s="6" t="str">
        <f>local_currency</f>
        <v>[local currency]</v>
      </c>
      <c r="F105" s="6" t="s">
        <v>852</v>
      </c>
      <c r="G105" s="33"/>
      <c r="H105" s="192" t="s">
        <v>793</v>
      </c>
      <c r="I105" s="158"/>
      <c r="J105" s="158"/>
      <c r="K105" s="158"/>
      <c r="M105" s="6" t="s">
        <v>678</v>
      </c>
      <c r="N105" s="6" t="s">
        <v>577</v>
      </c>
      <c r="O105" s="322"/>
      <c r="P105" s="366"/>
      <c r="Q105" s="366"/>
      <c r="R105"/>
      <c r="S105"/>
    </row>
    <row r="106" spans="2:20" s="3" customFormat="1" outlineLevel="1" x14ac:dyDescent="0.3">
      <c r="B106" s="50" t="str">
        <f t="shared" si="0"/>
        <v>5.</v>
      </c>
      <c r="C106" s="48">
        <f>COUNTA(C$99:C105)+1</f>
        <v>4</v>
      </c>
      <c r="D106" s="198" t="s">
        <v>984</v>
      </c>
      <c r="E106" s="6" t="s">
        <v>161</v>
      </c>
      <c r="G106" s="33"/>
      <c r="H106" s="192" t="s">
        <v>793</v>
      </c>
      <c r="I106" s="158"/>
      <c r="J106" s="158"/>
      <c r="K106" s="158"/>
      <c r="M106" s="6" t="s">
        <v>678</v>
      </c>
      <c r="N106" s="6" t="s">
        <v>577</v>
      </c>
      <c r="O106" s="322"/>
      <c r="P106" s="366"/>
      <c r="Q106" s="366"/>
      <c r="R106"/>
      <c r="S106"/>
    </row>
    <row r="107" spans="2:20" s="3" customFormat="1" outlineLevel="1" x14ac:dyDescent="0.3">
      <c r="B107" s="50" t="str">
        <f t="shared" si="0"/>
        <v>5.</v>
      </c>
      <c r="C107" s="48">
        <f>COUNTA(C$99:C106)+1</f>
        <v>5</v>
      </c>
      <c r="D107" s="198" t="s">
        <v>995</v>
      </c>
      <c r="E107" s="6" t="s">
        <v>161</v>
      </c>
      <c r="F107" s="6"/>
      <c r="G107" s="33"/>
      <c r="H107" s="192" t="s">
        <v>161</v>
      </c>
      <c r="I107" s="158"/>
      <c r="J107" s="158"/>
      <c r="K107" s="158"/>
      <c r="M107" s="6" t="s">
        <v>678</v>
      </c>
      <c r="N107" s="6" t="s">
        <v>577</v>
      </c>
      <c r="O107" s="322"/>
      <c r="P107" s="366"/>
      <c r="Q107" s="366"/>
      <c r="R107"/>
      <c r="S107"/>
    </row>
    <row r="108" spans="2:20" s="3" customFormat="1" outlineLevel="1" x14ac:dyDescent="0.3">
      <c r="B108" s="50" t="str">
        <f t="shared" si="0"/>
        <v>5.</v>
      </c>
      <c r="C108" s="48">
        <f>COUNTA(C$99:C107)+1</f>
        <v>6</v>
      </c>
      <c r="D108" s="198" t="s">
        <v>872</v>
      </c>
      <c r="E108" s="6" t="s">
        <v>161</v>
      </c>
      <c r="F108" s="6"/>
      <c r="G108" s="33"/>
      <c r="H108" s="192" t="s">
        <v>161</v>
      </c>
      <c r="I108" s="158"/>
      <c r="J108" s="158"/>
      <c r="K108" s="158"/>
      <c r="M108" s="6" t="s">
        <v>678</v>
      </c>
      <c r="N108" s="6" t="s">
        <v>577</v>
      </c>
      <c r="O108" s="323"/>
      <c r="P108" s="367"/>
      <c r="Q108" s="367"/>
      <c r="R108"/>
      <c r="S108"/>
    </row>
    <row r="109" spans="2:20" s="3" customFormat="1" outlineLevel="1" x14ac:dyDescent="0.3">
      <c r="B109" s="50" t="str">
        <f t="shared" si="0"/>
        <v>5.</v>
      </c>
      <c r="C109" s="48">
        <f>COUNTA(C$99:C108)+1</f>
        <v>7</v>
      </c>
      <c r="D109" s="198" t="s">
        <v>990</v>
      </c>
      <c r="E109" s="6" t="s">
        <v>161</v>
      </c>
      <c r="F109" s="6"/>
      <c r="G109" s="33"/>
      <c r="H109" s="192" t="s">
        <v>161</v>
      </c>
      <c r="I109" s="158"/>
      <c r="J109" s="158"/>
      <c r="K109" s="158"/>
      <c r="M109" s="6" t="s">
        <v>678</v>
      </c>
      <c r="N109" s="6" t="s">
        <v>578</v>
      </c>
      <c r="O109" s="206"/>
      <c r="P109" s="206"/>
      <c r="Q109" s="206"/>
      <c r="R109"/>
      <c r="S109"/>
    </row>
    <row r="110" spans="2:20" s="3" customFormat="1" outlineLevel="1" x14ac:dyDescent="0.3">
      <c r="B110" s="50" t="str">
        <f t="shared" si="0"/>
        <v>5.</v>
      </c>
      <c r="C110" s="48">
        <f>COUNTA(C$99:C109)+1</f>
        <v>8</v>
      </c>
      <c r="D110" s="198" t="s">
        <v>870</v>
      </c>
      <c r="E110" s="6" t="str">
        <f>local_currency</f>
        <v>[local currency]</v>
      </c>
      <c r="F110" s="6" t="s">
        <v>811</v>
      </c>
      <c r="G110" s="33"/>
      <c r="H110" s="192" t="s">
        <v>793</v>
      </c>
      <c r="I110" s="158"/>
      <c r="J110" s="158"/>
      <c r="K110" s="158"/>
      <c r="M110" s="6" t="s">
        <v>678</v>
      </c>
      <c r="N110" s="6" t="s">
        <v>578</v>
      </c>
      <c r="O110" s="275" t="s">
        <v>1034</v>
      </c>
      <c r="P110" s="275" t="s">
        <v>1035</v>
      </c>
      <c r="Q110" s="377" t="s">
        <v>979</v>
      </c>
      <c r="R110"/>
      <c r="S110"/>
    </row>
    <row r="111" spans="2:20" s="3" customFormat="1" outlineLevel="1" x14ac:dyDescent="0.3">
      <c r="B111" s="50" t="str">
        <f t="shared" si="0"/>
        <v>5.</v>
      </c>
      <c r="C111" s="48">
        <f>COUNTA(C$99:C110)+1</f>
        <v>9</v>
      </c>
      <c r="D111" s="198" t="s">
        <v>871</v>
      </c>
      <c r="E111" s="3" t="s">
        <v>161</v>
      </c>
      <c r="G111" s="33"/>
      <c r="H111" s="192" t="s">
        <v>161</v>
      </c>
      <c r="I111" s="158"/>
      <c r="J111" s="158"/>
      <c r="K111" s="158"/>
      <c r="M111" s="6" t="s">
        <v>678</v>
      </c>
      <c r="N111" s="6" t="s">
        <v>578</v>
      </c>
      <c r="O111" s="277"/>
      <c r="P111" s="277"/>
      <c r="Q111" s="277"/>
      <c r="R111"/>
      <c r="S111"/>
    </row>
    <row r="112" spans="2:20" s="3" customFormat="1" outlineLevel="1" x14ac:dyDescent="0.3">
      <c r="B112" s="50"/>
      <c r="C112" s="48"/>
      <c r="D112" s="198"/>
      <c r="G112" s="33"/>
      <c r="H112" s="33"/>
      <c r="I112" s="33"/>
      <c r="J112" s="33"/>
      <c r="K112" s="33"/>
      <c r="L112" s="33"/>
      <c r="M112" s="33"/>
      <c r="N112" s="33"/>
      <c r="O112" s="33"/>
      <c r="P112" s="33"/>
      <c r="Q112" s="33"/>
      <c r="R112" s="33"/>
      <c r="S112" s="33"/>
      <c r="T112" s="33"/>
    </row>
    <row r="113" spans="2:19" s="3" customFormat="1" outlineLevel="1" x14ac:dyDescent="0.3">
      <c r="B113" s="50" t="str">
        <f t="shared" ref="B113" si="1">$B$3</f>
        <v>5.</v>
      </c>
      <c r="C113" s="48">
        <f>COUNTA(C$99:C112)+1</f>
        <v>10</v>
      </c>
      <c r="D113" s="198" t="s">
        <v>992</v>
      </c>
      <c r="E113" s="3" t="s">
        <v>45</v>
      </c>
      <c r="F113" s="3" t="s">
        <v>810</v>
      </c>
      <c r="G113" s="33" t="s">
        <v>993</v>
      </c>
      <c r="H113" s="353" t="s">
        <v>1</v>
      </c>
      <c r="I113" s="354"/>
      <c r="J113" s="354"/>
      <c r="K113" s="355"/>
      <c r="M113" s="6" t="s">
        <v>677</v>
      </c>
      <c r="N113" s="6" t="s">
        <v>577</v>
      </c>
      <c r="O113" s="362" t="s">
        <v>974</v>
      </c>
      <c r="P113" s="365"/>
      <c r="Q113" s="365"/>
      <c r="R113"/>
      <c r="S113"/>
    </row>
    <row r="114" spans="2:19" s="3" customFormat="1" outlineLevel="1" x14ac:dyDescent="0.3">
      <c r="B114" s="50"/>
      <c r="C114" s="48"/>
      <c r="D114" s="198"/>
      <c r="G114" s="33"/>
      <c r="H114" s="356"/>
      <c r="I114" s="357"/>
      <c r="J114" s="357"/>
      <c r="K114" s="358"/>
      <c r="M114" s="6"/>
      <c r="N114" s="6"/>
      <c r="O114" s="363"/>
      <c r="P114" s="366"/>
      <c r="Q114" s="366"/>
      <c r="R114"/>
      <c r="S114"/>
    </row>
    <row r="115" spans="2:19" s="3" customFormat="1" outlineLevel="1" x14ac:dyDescent="0.3">
      <c r="B115" s="50"/>
      <c r="C115" s="48"/>
      <c r="D115" s="198"/>
      <c r="G115" s="33"/>
      <c r="H115" s="356"/>
      <c r="I115" s="357"/>
      <c r="J115" s="357"/>
      <c r="K115" s="358"/>
      <c r="M115" s="6"/>
      <c r="N115" s="6"/>
      <c r="O115" s="363"/>
      <c r="P115" s="366"/>
      <c r="Q115" s="366"/>
      <c r="R115"/>
      <c r="S115"/>
    </row>
    <row r="116" spans="2:19" s="3" customFormat="1" outlineLevel="1" x14ac:dyDescent="0.3">
      <c r="B116" s="50"/>
      <c r="C116" s="48"/>
      <c r="D116" s="198"/>
      <c r="G116" s="33"/>
      <c r="H116" s="359"/>
      <c r="I116" s="360"/>
      <c r="J116" s="360"/>
      <c r="K116" s="361"/>
      <c r="M116" s="6"/>
      <c r="N116" s="6"/>
      <c r="O116" s="363"/>
      <c r="P116" s="366"/>
      <c r="Q116" s="366"/>
      <c r="R116"/>
      <c r="S116"/>
    </row>
    <row r="117" spans="2:19" s="3" customFormat="1" outlineLevel="1" x14ac:dyDescent="0.3">
      <c r="B117" s="50" t="str">
        <f t="shared" ref="B117" si="2">$B$3</f>
        <v>5.</v>
      </c>
      <c r="C117" s="48">
        <f>COUNTA(C$99:C116)+1</f>
        <v>11</v>
      </c>
      <c r="D117" s="198" t="s">
        <v>994</v>
      </c>
      <c r="E117" s="6" t="str">
        <f>local_currency</f>
        <v>[local currency]</v>
      </c>
      <c r="F117" s="6" t="s">
        <v>811</v>
      </c>
      <c r="G117" s="33"/>
      <c r="H117" s="192" t="s">
        <v>793</v>
      </c>
      <c r="I117" s="158"/>
      <c r="J117" s="158"/>
      <c r="K117" s="158"/>
      <c r="M117" s="6" t="s">
        <v>677</v>
      </c>
      <c r="N117" s="6" t="s">
        <v>621</v>
      </c>
      <c r="O117" s="364"/>
      <c r="P117" s="367"/>
      <c r="Q117" s="367"/>
      <c r="R117"/>
      <c r="S117"/>
    </row>
    <row r="118" spans="2:19" s="3" customFormat="1" outlineLevel="1" x14ac:dyDescent="0.3">
      <c r="B118" s="50"/>
      <c r="C118" s="48"/>
      <c r="E118" s="6"/>
      <c r="M118" s="6"/>
      <c r="N118" s="6"/>
      <c r="Q118"/>
      <c r="R118"/>
      <c r="S118"/>
    </row>
    <row r="119" spans="2:19" s="3" customFormat="1" outlineLevel="1" x14ac:dyDescent="0.3">
      <c r="B119" s="50"/>
      <c r="C119" s="48"/>
      <c r="D119" s="202" t="s">
        <v>853</v>
      </c>
      <c r="E119" s="6"/>
      <c r="M119" s="6"/>
      <c r="N119" s="6"/>
      <c r="Q119"/>
      <c r="R119"/>
      <c r="S119"/>
    </row>
    <row r="120" spans="2:19" s="3" customFormat="1" ht="14.4" customHeight="1" outlineLevel="1" x14ac:dyDescent="0.3">
      <c r="B120" s="50" t="str">
        <f t="shared" ref="B120" si="3">$B$3</f>
        <v>5.</v>
      </c>
      <c r="C120" s="48">
        <f>COUNTA(C$99:C119)+1</f>
        <v>12</v>
      </c>
      <c r="D120" s="91" t="s">
        <v>873</v>
      </c>
      <c r="E120" s="3" t="s">
        <v>45</v>
      </c>
      <c r="F120" s="3" t="s">
        <v>810</v>
      </c>
      <c r="G120" s="33" t="s">
        <v>862</v>
      </c>
      <c r="H120" s="353" t="s">
        <v>1</v>
      </c>
      <c r="I120" s="354"/>
      <c r="J120" s="354"/>
      <c r="K120" s="355"/>
      <c r="M120" s="6" t="s">
        <v>677</v>
      </c>
      <c r="N120" s="6" t="s">
        <v>577</v>
      </c>
      <c r="O120" s="275" t="s">
        <v>1036</v>
      </c>
      <c r="P120" s="278" t="s">
        <v>1071</v>
      </c>
      <c r="Q120" s="324" t="s">
        <v>1072</v>
      </c>
      <c r="R120"/>
      <c r="S120"/>
    </row>
    <row r="121" spans="2:19" s="3" customFormat="1" outlineLevel="1" x14ac:dyDescent="0.3">
      <c r="B121" s="50"/>
      <c r="C121" s="48"/>
      <c r="D121" s="91"/>
      <c r="H121" s="356"/>
      <c r="I121" s="357"/>
      <c r="J121" s="357"/>
      <c r="K121" s="358"/>
      <c r="M121" s="6"/>
      <c r="N121" s="6"/>
      <c r="O121" s="276"/>
      <c r="P121" s="276"/>
      <c r="Q121" s="276"/>
      <c r="R121"/>
      <c r="S121"/>
    </row>
    <row r="122" spans="2:19" s="3" customFormat="1" outlineLevel="1" x14ac:dyDescent="0.3">
      <c r="B122" s="50"/>
      <c r="C122" s="48"/>
      <c r="D122" s="91"/>
      <c r="H122" s="356"/>
      <c r="I122" s="357"/>
      <c r="J122" s="357"/>
      <c r="K122" s="358"/>
      <c r="M122" s="6"/>
      <c r="N122" s="6"/>
      <c r="O122" s="276"/>
      <c r="P122" s="276"/>
      <c r="Q122" s="276"/>
      <c r="R122"/>
      <c r="S122"/>
    </row>
    <row r="123" spans="2:19" s="3" customFormat="1" outlineLevel="1" x14ac:dyDescent="0.3">
      <c r="B123" s="50"/>
      <c r="C123" s="48"/>
      <c r="D123" s="91"/>
      <c r="G123" s="33"/>
      <c r="H123" s="359"/>
      <c r="I123" s="360"/>
      <c r="J123" s="360"/>
      <c r="K123" s="361"/>
      <c r="M123" s="6"/>
      <c r="N123" s="6"/>
      <c r="O123" s="277"/>
      <c r="P123" s="277"/>
      <c r="Q123" s="277"/>
      <c r="R123"/>
      <c r="S123"/>
    </row>
    <row r="124" spans="2:19" s="3" customFormat="1" outlineLevel="1" x14ac:dyDescent="0.3">
      <c r="B124" s="50"/>
      <c r="C124" s="48"/>
      <c r="D124" s="91"/>
      <c r="G124" s="33"/>
      <c r="Q124"/>
      <c r="R124"/>
      <c r="S124"/>
    </row>
    <row r="125" spans="2:19" s="3" customFormat="1" outlineLevel="1" x14ac:dyDescent="0.3">
      <c r="B125" s="50" t="str">
        <f t="shared" ref="B125:B132" si="4">$B$3</f>
        <v>5.</v>
      </c>
      <c r="C125" s="48">
        <f>COUNTA(C$99:C124)+1</f>
        <v>13</v>
      </c>
      <c r="D125" s="91" t="s">
        <v>1010</v>
      </c>
      <c r="E125" s="6" t="str">
        <f>local_currency</f>
        <v>[local currency]</v>
      </c>
      <c r="F125" s="6" t="s">
        <v>811</v>
      </c>
      <c r="G125" s="33" t="s">
        <v>862</v>
      </c>
      <c r="H125" s="158"/>
      <c r="I125" s="257">
        <v>2.5</v>
      </c>
      <c r="J125" s="257">
        <v>3.2</v>
      </c>
      <c r="K125" s="257">
        <v>4.5999999999999996</v>
      </c>
      <c r="M125" s="6" t="s">
        <v>678</v>
      </c>
      <c r="N125" s="6" t="s">
        <v>621</v>
      </c>
      <c r="O125" s="321" t="s">
        <v>1037</v>
      </c>
      <c r="P125" s="315" t="s">
        <v>1071</v>
      </c>
      <c r="Q125" s="324" t="s">
        <v>1072</v>
      </c>
      <c r="R125"/>
      <c r="S125"/>
    </row>
    <row r="126" spans="2:19" s="3" customFormat="1" ht="14.55" customHeight="1" outlineLevel="1" x14ac:dyDescent="0.3">
      <c r="B126" s="50" t="str">
        <f t="shared" si="4"/>
        <v>5.</v>
      </c>
      <c r="C126" s="48">
        <f>COUNTA(C$99:C125)+1</f>
        <v>14</v>
      </c>
      <c r="D126" s="91" t="s">
        <v>991</v>
      </c>
      <c r="E126" s="6" t="str">
        <f>local_currency</f>
        <v>[local currency]</v>
      </c>
      <c r="F126" s="6"/>
      <c r="G126" s="33" t="s">
        <v>862</v>
      </c>
      <c r="H126" s="158"/>
      <c r="I126" s="192" t="s">
        <v>793</v>
      </c>
      <c r="J126" s="192" t="s">
        <v>793</v>
      </c>
      <c r="K126" s="192" t="s">
        <v>793</v>
      </c>
      <c r="M126" s="6" t="s">
        <v>678</v>
      </c>
      <c r="N126" s="6" t="s">
        <v>621</v>
      </c>
      <c r="O126" s="322"/>
      <c r="P126" s="322"/>
      <c r="Q126" s="322"/>
      <c r="R126"/>
      <c r="S126"/>
    </row>
    <row r="127" spans="2:19" s="3" customFormat="1" outlineLevel="1" x14ac:dyDescent="0.3">
      <c r="B127" s="50" t="str">
        <f t="shared" si="4"/>
        <v>5.</v>
      </c>
      <c r="C127" s="48">
        <f>COUNTA(C$99:C126)+1</f>
        <v>15</v>
      </c>
      <c r="D127" s="91" t="s">
        <v>983</v>
      </c>
      <c r="E127" s="3" t="s">
        <v>161</v>
      </c>
      <c r="G127" s="33" t="s">
        <v>862</v>
      </c>
      <c r="H127" s="158"/>
      <c r="I127" s="192" t="s">
        <v>161</v>
      </c>
      <c r="J127" s="192" t="s">
        <v>161</v>
      </c>
      <c r="K127" s="192" t="s">
        <v>161</v>
      </c>
      <c r="M127" s="6" t="s">
        <v>678</v>
      </c>
      <c r="N127" s="6" t="s">
        <v>621</v>
      </c>
      <c r="O127" s="322"/>
      <c r="P127" s="322"/>
      <c r="Q127" s="322"/>
      <c r="R127"/>
      <c r="S127"/>
    </row>
    <row r="128" spans="2:19" s="3" customFormat="1" outlineLevel="1" x14ac:dyDescent="0.3">
      <c r="B128" s="50" t="str">
        <f t="shared" si="4"/>
        <v>5.</v>
      </c>
      <c r="C128" s="48">
        <f>COUNTA(C$99:C127)+1</f>
        <v>16</v>
      </c>
      <c r="D128" s="91" t="s">
        <v>995</v>
      </c>
      <c r="E128" s="3" t="s">
        <v>161</v>
      </c>
      <c r="G128" s="33" t="s">
        <v>862</v>
      </c>
      <c r="H128" s="158"/>
      <c r="I128" s="192" t="s">
        <v>161</v>
      </c>
      <c r="J128" s="192" t="s">
        <v>161</v>
      </c>
      <c r="K128" s="192" t="s">
        <v>161</v>
      </c>
      <c r="M128" s="6" t="s">
        <v>678</v>
      </c>
      <c r="N128" s="6" t="s">
        <v>621</v>
      </c>
      <c r="O128" s="322"/>
      <c r="P128" s="322"/>
      <c r="Q128" s="322"/>
      <c r="R128"/>
      <c r="S128"/>
    </row>
    <row r="129" spans="2:19" s="3" customFormat="1" outlineLevel="1" x14ac:dyDescent="0.3">
      <c r="B129" s="50" t="str">
        <f t="shared" si="4"/>
        <v>5.</v>
      </c>
      <c r="C129" s="48">
        <f>COUNTA(C$99:C128)+1</f>
        <v>17</v>
      </c>
      <c r="D129" s="91" t="s">
        <v>872</v>
      </c>
      <c r="E129" s="3" t="s">
        <v>161</v>
      </c>
      <c r="F129" s="3" t="s">
        <v>810</v>
      </c>
      <c r="G129" s="33" t="s">
        <v>862</v>
      </c>
      <c r="H129" s="158"/>
      <c r="I129" s="192" t="s">
        <v>161</v>
      </c>
      <c r="J129" s="192" t="s">
        <v>161</v>
      </c>
      <c r="K129" s="192" t="s">
        <v>161</v>
      </c>
      <c r="M129" s="6" t="s">
        <v>678</v>
      </c>
      <c r="N129" s="6" t="s">
        <v>621</v>
      </c>
      <c r="O129" s="322"/>
      <c r="P129" s="322"/>
      <c r="Q129" s="322"/>
      <c r="R129"/>
      <c r="S129"/>
    </row>
    <row r="130" spans="2:19" s="3" customFormat="1" outlineLevel="1" x14ac:dyDescent="0.3">
      <c r="B130" s="50" t="str">
        <f t="shared" si="4"/>
        <v>5.</v>
      </c>
      <c r="C130" s="48">
        <f>COUNTA(C$99:C129)+1</f>
        <v>18</v>
      </c>
      <c r="D130" s="91" t="s">
        <v>990</v>
      </c>
      <c r="E130" s="3" t="s">
        <v>161</v>
      </c>
      <c r="G130" s="33" t="s">
        <v>862</v>
      </c>
      <c r="H130" s="158"/>
      <c r="I130" s="192" t="s">
        <v>161</v>
      </c>
      <c r="J130" s="192" t="s">
        <v>161</v>
      </c>
      <c r="K130" s="192" t="s">
        <v>161</v>
      </c>
      <c r="M130" s="6" t="s">
        <v>678</v>
      </c>
      <c r="N130" s="6" t="s">
        <v>621</v>
      </c>
      <c r="O130" s="323"/>
      <c r="P130" s="323"/>
      <c r="Q130" s="323"/>
      <c r="R130"/>
      <c r="S130"/>
    </row>
    <row r="131" spans="2:19" s="3" customFormat="1" outlineLevel="1" x14ac:dyDescent="0.3">
      <c r="B131" s="50" t="str">
        <f t="shared" si="4"/>
        <v>5.</v>
      </c>
      <c r="C131" s="48">
        <f>COUNTA(C$99:C130)+1</f>
        <v>19</v>
      </c>
      <c r="D131" s="91" t="s">
        <v>980</v>
      </c>
      <c r="E131" s="6" t="str">
        <f>local_currency</f>
        <v>[local currency]</v>
      </c>
      <c r="F131" s="6" t="s">
        <v>811</v>
      </c>
      <c r="G131" s="33" t="s">
        <v>862</v>
      </c>
      <c r="H131" s="158"/>
      <c r="I131" s="192" t="s">
        <v>793</v>
      </c>
      <c r="J131" s="192" t="s">
        <v>793</v>
      </c>
      <c r="K131" s="192" t="s">
        <v>793</v>
      </c>
      <c r="M131" s="6" t="s">
        <v>678</v>
      </c>
      <c r="N131" s="6" t="s">
        <v>578</v>
      </c>
      <c r="O131" s="249"/>
      <c r="P131" s="250"/>
      <c r="Q131" s="251"/>
      <c r="R131"/>
      <c r="S131"/>
    </row>
    <row r="132" spans="2:19" s="3" customFormat="1" ht="14.4" customHeight="1" outlineLevel="1" x14ac:dyDescent="0.3">
      <c r="B132" s="50" t="str">
        <f t="shared" si="4"/>
        <v>5.</v>
      </c>
      <c r="C132" s="48">
        <f>COUNTA(C$99:C131)+1</f>
        <v>20</v>
      </c>
      <c r="D132" s="91" t="s">
        <v>871</v>
      </c>
      <c r="E132" s="3" t="s">
        <v>161</v>
      </c>
      <c r="G132" s="33" t="s">
        <v>862</v>
      </c>
      <c r="H132" s="158"/>
      <c r="I132" s="192" t="s">
        <v>161</v>
      </c>
      <c r="J132" s="192" t="s">
        <v>161</v>
      </c>
      <c r="K132" s="192" t="s">
        <v>161</v>
      </c>
      <c r="M132" s="6" t="s">
        <v>678</v>
      </c>
      <c r="N132" s="6" t="s">
        <v>578</v>
      </c>
      <c r="O132" s="252" t="s">
        <v>981</v>
      </c>
      <c r="P132" s="272" t="s">
        <v>1067</v>
      </c>
      <c r="Q132" s="273" t="s">
        <v>1068</v>
      </c>
      <c r="R132"/>
      <c r="S132"/>
    </row>
    <row r="133" spans="2:19" s="3" customFormat="1" ht="14.4" customHeight="1" outlineLevel="1" x14ac:dyDescent="0.3">
      <c r="B133" s="50"/>
      <c r="C133" s="48"/>
      <c r="D133" s="91"/>
    </row>
    <row r="134" spans="2:19" s="3" customFormat="1" outlineLevel="1" x14ac:dyDescent="0.3">
      <c r="B134" s="50" t="str">
        <f t="shared" ref="B134" si="5">$B$3</f>
        <v>5.</v>
      </c>
      <c r="C134" s="48">
        <f>COUNTA(C$99:C133)+1</f>
        <v>21</v>
      </c>
      <c r="D134" s="91" t="s">
        <v>992</v>
      </c>
      <c r="E134" s="3" t="s">
        <v>45</v>
      </c>
      <c r="F134" s="3" t="s">
        <v>810</v>
      </c>
      <c r="G134" s="33" t="s">
        <v>993</v>
      </c>
      <c r="H134" s="353" t="s">
        <v>1</v>
      </c>
      <c r="I134" s="354"/>
      <c r="J134" s="354"/>
      <c r="K134" s="355"/>
      <c r="M134" s="6" t="s">
        <v>677</v>
      </c>
      <c r="N134" s="6" t="s">
        <v>577</v>
      </c>
      <c r="O134" s="362" t="s">
        <v>974</v>
      </c>
      <c r="P134" s="365"/>
      <c r="Q134" s="365"/>
      <c r="R134"/>
      <c r="S134"/>
    </row>
    <row r="135" spans="2:19" s="3" customFormat="1" ht="14.4" customHeight="1" outlineLevel="1" x14ac:dyDescent="0.3">
      <c r="B135" s="50"/>
      <c r="C135" s="48"/>
      <c r="D135" s="91"/>
      <c r="G135" s="33"/>
      <c r="H135" s="356"/>
      <c r="I135" s="357"/>
      <c r="J135" s="357"/>
      <c r="K135" s="358"/>
      <c r="M135" s="6"/>
      <c r="N135" s="6"/>
      <c r="O135" s="363"/>
      <c r="P135" s="366"/>
      <c r="Q135" s="366"/>
      <c r="R135"/>
      <c r="S135"/>
    </row>
    <row r="136" spans="2:19" s="3" customFormat="1" ht="14.4" customHeight="1" outlineLevel="1" x14ac:dyDescent="0.3">
      <c r="B136" s="50"/>
      <c r="C136" s="48"/>
      <c r="D136" s="91"/>
      <c r="G136" s="33"/>
      <c r="H136" s="356"/>
      <c r="I136" s="357"/>
      <c r="J136" s="357"/>
      <c r="K136" s="358"/>
      <c r="M136" s="6"/>
      <c r="N136" s="6"/>
      <c r="O136" s="363"/>
      <c r="P136" s="366"/>
      <c r="Q136" s="366"/>
      <c r="R136"/>
      <c r="S136"/>
    </row>
    <row r="137" spans="2:19" s="3" customFormat="1" ht="14.4" customHeight="1" outlineLevel="1" x14ac:dyDescent="0.3">
      <c r="B137" s="50"/>
      <c r="C137" s="48"/>
      <c r="D137" s="91"/>
      <c r="G137" s="33"/>
      <c r="H137" s="359"/>
      <c r="I137" s="360"/>
      <c r="J137" s="360"/>
      <c r="K137" s="361"/>
      <c r="M137" s="6"/>
      <c r="N137" s="6"/>
      <c r="O137" s="363"/>
      <c r="P137" s="366"/>
      <c r="Q137" s="366"/>
      <c r="R137"/>
      <c r="S137"/>
    </row>
    <row r="138" spans="2:19" s="3" customFormat="1" outlineLevel="1" x14ac:dyDescent="0.3">
      <c r="B138" s="50" t="str">
        <f t="shared" ref="B138" si="6">$B$3</f>
        <v>5.</v>
      </c>
      <c r="C138" s="48">
        <f>COUNTA(C$99:C137)+1</f>
        <v>22</v>
      </c>
      <c r="D138" s="91" t="s">
        <v>994</v>
      </c>
      <c r="E138" s="6" t="str">
        <f>local_currency</f>
        <v>[local currency]</v>
      </c>
      <c r="F138" s="6" t="s">
        <v>811</v>
      </c>
      <c r="G138" s="33"/>
      <c r="H138" s="158"/>
      <c r="I138" s="192" t="s">
        <v>793</v>
      </c>
      <c r="J138" s="192" t="s">
        <v>793</v>
      </c>
      <c r="K138" s="192" t="s">
        <v>793</v>
      </c>
      <c r="M138" s="6" t="s">
        <v>677</v>
      </c>
      <c r="N138" s="6" t="s">
        <v>578</v>
      </c>
      <c r="O138" s="364"/>
      <c r="P138" s="367"/>
      <c r="Q138" s="367"/>
      <c r="R138"/>
      <c r="S138"/>
    </row>
    <row r="139" spans="2:19" s="3" customFormat="1" outlineLevel="1" x14ac:dyDescent="0.3">
      <c r="B139" s="50"/>
      <c r="C139" s="48"/>
      <c r="D139" s="6"/>
      <c r="G139" s="33"/>
      <c r="H139" s="33"/>
      <c r="I139" s="33"/>
      <c r="J139" s="33"/>
      <c r="K139" s="33"/>
      <c r="L139" s="33"/>
      <c r="M139" s="6"/>
      <c r="N139" s="6"/>
      <c r="O139" s="48"/>
      <c r="P139" s="48"/>
      <c r="R139"/>
      <c r="S139"/>
    </row>
    <row r="140" spans="2:19" s="3" customFormat="1" outlineLevel="1" x14ac:dyDescent="0.3">
      <c r="B140" s="50"/>
      <c r="C140" s="102"/>
      <c r="D140" s="6"/>
      <c r="Q140"/>
      <c r="R140"/>
      <c r="S140"/>
    </row>
    <row r="141" spans="2:19" s="3" customFormat="1" outlineLevel="1" x14ac:dyDescent="0.3">
      <c r="B141" s="50"/>
      <c r="C141" s="102"/>
      <c r="D141" s="201" t="s">
        <v>854</v>
      </c>
      <c r="Q141"/>
      <c r="R141"/>
      <c r="S141"/>
    </row>
    <row r="142" spans="2:19" s="102" customFormat="1" ht="15" customHeight="1" outlineLevel="1" x14ac:dyDescent="0.3">
      <c r="B142" s="50" t="str">
        <f>$B$3</f>
        <v>5.</v>
      </c>
      <c r="C142" s="48">
        <f>COUNTA(C$99:C141)+1</f>
        <v>23</v>
      </c>
      <c r="D142" s="246" t="s">
        <v>873</v>
      </c>
      <c r="E142" s="102" t="s">
        <v>45</v>
      </c>
      <c r="F142" s="102" t="s">
        <v>810</v>
      </c>
      <c r="G142" s="50" t="s">
        <v>863</v>
      </c>
      <c r="H142" s="353" t="s">
        <v>1</v>
      </c>
      <c r="I142" s="354"/>
      <c r="J142" s="354"/>
      <c r="K142" s="355"/>
      <c r="M142" s="48" t="s">
        <v>677</v>
      </c>
      <c r="N142" s="48" t="s">
        <v>577</v>
      </c>
      <c r="O142" s="378" t="s">
        <v>1038</v>
      </c>
      <c r="P142" s="278" t="s">
        <v>1071</v>
      </c>
      <c r="Q142" s="324" t="s">
        <v>1072</v>
      </c>
      <c r="R142" s="103"/>
      <c r="S142" s="103"/>
    </row>
    <row r="143" spans="2:19" s="3" customFormat="1" outlineLevel="1" x14ac:dyDescent="0.3">
      <c r="B143" s="50"/>
      <c r="C143" s="48"/>
      <c r="D143" s="195"/>
      <c r="G143" s="33"/>
      <c r="H143" s="356"/>
      <c r="I143" s="357"/>
      <c r="J143" s="357"/>
      <c r="K143" s="358"/>
      <c r="M143" s="6"/>
      <c r="N143" s="6"/>
      <c r="O143" s="379"/>
      <c r="P143" s="276"/>
      <c r="Q143" s="276"/>
      <c r="R143"/>
      <c r="S143"/>
    </row>
    <row r="144" spans="2:19" s="3" customFormat="1" outlineLevel="1" x14ac:dyDescent="0.3">
      <c r="B144" s="50"/>
      <c r="C144" s="48"/>
      <c r="D144" s="195"/>
      <c r="G144" s="33"/>
      <c r="H144" s="356"/>
      <c r="I144" s="357"/>
      <c r="J144" s="357"/>
      <c r="K144" s="358"/>
      <c r="M144" s="6"/>
      <c r="N144" s="6"/>
      <c r="O144" s="379"/>
      <c r="P144" s="276"/>
      <c r="Q144" s="276"/>
      <c r="R144"/>
      <c r="S144"/>
    </row>
    <row r="145" spans="2:19" s="3" customFormat="1" outlineLevel="1" x14ac:dyDescent="0.3">
      <c r="B145" s="50"/>
      <c r="C145" s="48"/>
      <c r="D145" s="195"/>
      <c r="G145" s="33"/>
      <c r="H145" s="359"/>
      <c r="I145" s="360"/>
      <c r="J145" s="360"/>
      <c r="K145" s="361"/>
      <c r="M145" s="6"/>
      <c r="N145" s="6"/>
      <c r="O145" s="380"/>
      <c r="P145" s="277"/>
      <c r="Q145" s="277"/>
      <c r="R145"/>
      <c r="S145"/>
    </row>
    <row r="146" spans="2:19" s="3" customFormat="1" outlineLevel="1" x14ac:dyDescent="0.3">
      <c r="B146" s="50"/>
      <c r="C146" s="48"/>
      <c r="D146" s="195"/>
      <c r="G146" s="33"/>
      <c r="H146" s="33"/>
      <c r="I146" s="33"/>
      <c r="M146" s="6"/>
      <c r="N146" s="6"/>
      <c r="O146" s="17"/>
      <c r="P146" s="6"/>
      <c r="Q146"/>
      <c r="R146"/>
      <c r="S146"/>
    </row>
    <row r="147" spans="2:19" s="3" customFormat="1" outlineLevel="1" x14ac:dyDescent="0.3">
      <c r="B147" s="50" t="str">
        <f>$B$3</f>
        <v>5.</v>
      </c>
      <c r="C147" s="48">
        <f>COUNTA(C$99:C146)+1</f>
        <v>24</v>
      </c>
      <c r="D147" s="195" t="s">
        <v>1010</v>
      </c>
      <c r="E147" s="6" t="str">
        <f>local_currency</f>
        <v>[local currency]</v>
      </c>
      <c r="F147" s="6" t="s">
        <v>811</v>
      </c>
      <c r="G147" s="33" t="s">
        <v>863</v>
      </c>
      <c r="H147" s="158"/>
      <c r="I147" s="257">
        <v>2.7</v>
      </c>
      <c r="J147" s="257">
        <v>3.5</v>
      </c>
      <c r="K147" s="257">
        <v>5.0999999999999996</v>
      </c>
      <c r="M147" s="6" t="s">
        <v>678</v>
      </c>
      <c r="N147" s="6" t="s">
        <v>578</v>
      </c>
      <c r="O147" s="371" t="s">
        <v>1038</v>
      </c>
      <c r="P147" s="374" t="s">
        <v>1071</v>
      </c>
      <c r="Q147" s="324" t="s">
        <v>1072</v>
      </c>
      <c r="R147"/>
      <c r="S147"/>
    </row>
    <row r="148" spans="2:19" s="3" customFormat="1" ht="14.4" customHeight="1" outlineLevel="1" x14ac:dyDescent="0.3">
      <c r="B148" s="50" t="str">
        <f t="shared" ref="B148:B154" si="7">$B$3</f>
        <v>5.</v>
      </c>
      <c r="C148" s="48">
        <f>COUNTA(C$99:C147)+1</f>
        <v>25</v>
      </c>
      <c r="D148" s="195" t="s">
        <v>991</v>
      </c>
      <c r="E148" s="6" t="str">
        <f>local_currency</f>
        <v>[local currency]</v>
      </c>
      <c r="F148" s="6"/>
      <c r="G148" s="33" t="s">
        <v>863</v>
      </c>
      <c r="H148" s="158"/>
      <c r="I148" s="192" t="s">
        <v>793</v>
      </c>
      <c r="J148" s="192" t="s">
        <v>793</v>
      </c>
      <c r="K148" s="192" t="s">
        <v>793</v>
      </c>
      <c r="M148" s="6" t="s">
        <v>678</v>
      </c>
      <c r="N148" s="6" t="s">
        <v>578</v>
      </c>
      <c r="O148" s="372"/>
      <c r="P148" s="375"/>
      <c r="Q148" s="322"/>
      <c r="R148"/>
      <c r="S148"/>
    </row>
    <row r="149" spans="2:19" s="3" customFormat="1" outlineLevel="1" x14ac:dyDescent="0.3">
      <c r="B149" s="50" t="str">
        <f t="shared" si="7"/>
        <v>5.</v>
      </c>
      <c r="C149" s="48">
        <f>COUNTA(C$99:C148)+1</f>
        <v>26</v>
      </c>
      <c r="D149" s="195" t="s">
        <v>983</v>
      </c>
      <c r="E149" s="3" t="s">
        <v>161</v>
      </c>
      <c r="G149" s="33" t="s">
        <v>863</v>
      </c>
      <c r="H149" s="158"/>
      <c r="I149" s="192" t="s">
        <v>161</v>
      </c>
      <c r="J149" s="192" t="s">
        <v>161</v>
      </c>
      <c r="K149" s="192" t="s">
        <v>161</v>
      </c>
      <c r="M149" s="6" t="s">
        <v>678</v>
      </c>
      <c r="N149" s="6" t="s">
        <v>578</v>
      </c>
      <c r="O149" s="372"/>
      <c r="P149" s="375"/>
      <c r="Q149" s="322"/>
      <c r="R149"/>
      <c r="S149"/>
    </row>
    <row r="150" spans="2:19" s="3" customFormat="1" outlineLevel="1" x14ac:dyDescent="0.3">
      <c r="B150" s="50" t="str">
        <f t="shared" si="7"/>
        <v>5.</v>
      </c>
      <c r="C150" s="48">
        <f>COUNTA(C$99:C149)+1</f>
        <v>27</v>
      </c>
      <c r="D150" s="195" t="s">
        <v>995</v>
      </c>
      <c r="E150" s="3" t="s">
        <v>161</v>
      </c>
      <c r="G150" s="33" t="s">
        <v>863</v>
      </c>
      <c r="H150" s="158"/>
      <c r="I150" s="192" t="s">
        <v>161</v>
      </c>
      <c r="J150" s="192" t="s">
        <v>161</v>
      </c>
      <c r="K150" s="192" t="s">
        <v>161</v>
      </c>
      <c r="M150" s="6" t="s">
        <v>678</v>
      </c>
      <c r="N150" s="6" t="s">
        <v>578</v>
      </c>
      <c r="O150" s="372"/>
      <c r="P150" s="375"/>
      <c r="Q150" s="322"/>
      <c r="R150"/>
      <c r="S150"/>
    </row>
    <row r="151" spans="2:19" s="3" customFormat="1" outlineLevel="1" x14ac:dyDescent="0.3">
      <c r="B151" s="50" t="str">
        <f t="shared" si="7"/>
        <v>5.</v>
      </c>
      <c r="C151" s="48">
        <f>COUNTA(C$99:C150)+1</f>
        <v>28</v>
      </c>
      <c r="D151" s="195" t="s">
        <v>638</v>
      </c>
      <c r="E151" s="3" t="s">
        <v>161</v>
      </c>
      <c r="F151" s="3" t="s">
        <v>810</v>
      </c>
      <c r="G151" s="33" t="s">
        <v>863</v>
      </c>
      <c r="H151" s="158"/>
      <c r="I151" s="192" t="s">
        <v>161</v>
      </c>
      <c r="J151" s="192" t="s">
        <v>161</v>
      </c>
      <c r="K151" s="192" t="s">
        <v>161</v>
      </c>
      <c r="M151" s="6" t="s">
        <v>678</v>
      </c>
      <c r="N151" s="6" t="s">
        <v>578</v>
      </c>
      <c r="O151" s="372"/>
      <c r="P151" s="375"/>
      <c r="Q151" s="322"/>
      <c r="R151"/>
      <c r="S151"/>
    </row>
    <row r="152" spans="2:19" s="3" customFormat="1" outlineLevel="1" x14ac:dyDescent="0.3">
      <c r="B152" s="50" t="str">
        <f t="shared" si="7"/>
        <v>5.</v>
      </c>
      <c r="C152" s="48">
        <f>COUNTA(C$99:C151)+1</f>
        <v>29</v>
      </c>
      <c r="D152" s="195" t="s">
        <v>990</v>
      </c>
      <c r="E152" s="3" t="s">
        <v>161</v>
      </c>
      <c r="G152" s="33" t="s">
        <v>863</v>
      </c>
      <c r="H152" s="158"/>
      <c r="I152" s="192" t="s">
        <v>161</v>
      </c>
      <c r="J152" s="192" t="s">
        <v>161</v>
      </c>
      <c r="K152" s="192" t="s">
        <v>161</v>
      </c>
      <c r="M152" s="6" t="s">
        <v>678</v>
      </c>
      <c r="N152" s="6" t="s">
        <v>578</v>
      </c>
      <c r="O152" s="373"/>
      <c r="P152" s="376"/>
      <c r="Q152" s="323"/>
      <c r="R152"/>
      <c r="S152"/>
    </row>
    <row r="153" spans="2:19" s="3" customFormat="1" outlineLevel="1" x14ac:dyDescent="0.3">
      <c r="B153" s="50" t="str">
        <f t="shared" si="7"/>
        <v>5.</v>
      </c>
      <c r="C153" s="48">
        <f>COUNTA(C$99:C152)+1</f>
        <v>30</v>
      </c>
      <c r="D153" s="195" t="s">
        <v>980</v>
      </c>
      <c r="E153" s="6" t="str">
        <f>local_currency</f>
        <v>[local currency]</v>
      </c>
      <c r="F153" s="6" t="s">
        <v>811</v>
      </c>
      <c r="G153" s="33" t="s">
        <v>863</v>
      </c>
      <c r="H153" s="158"/>
      <c r="I153" s="192" t="s">
        <v>793</v>
      </c>
      <c r="J153" s="192" t="s">
        <v>793</v>
      </c>
      <c r="K153" s="192" t="s">
        <v>793</v>
      </c>
      <c r="M153" s="6" t="s">
        <v>678</v>
      </c>
      <c r="N153" s="6" t="s">
        <v>578</v>
      </c>
      <c r="O153" s="253"/>
      <c r="P153" s="252"/>
      <c r="Q153" s="251"/>
      <c r="R153"/>
      <c r="S153"/>
    </row>
    <row r="154" spans="2:19" s="102" customFormat="1" ht="15" customHeight="1" outlineLevel="1" x14ac:dyDescent="0.3">
      <c r="B154" s="50" t="str">
        <f t="shared" si="7"/>
        <v>5.</v>
      </c>
      <c r="C154" s="48">
        <f>COUNTA(C$99:C153)+1</f>
        <v>31</v>
      </c>
      <c r="D154" s="246" t="s">
        <v>871</v>
      </c>
      <c r="G154" s="50" t="s">
        <v>863</v>
      </c>
      <c r="H154" s="243"/>
      <c r="I154" s="217" t="s">
        <v>161</v>
      </c>
      <c r="J154" s="217" t="s">
        <v>161</v>
      </c>
      <c r="K154" s="217" t="s">
        <v>161</v>
      </c>
      <c r="M154" s="48" t="s">
        <v>678</v>
      </c>
      <c r="N154" s="48" t="s">
        <v>578</v>
      </c>
      <c r="O154" s="252" t="s">
        <v>981</v>
      </c>
      <c r="P154" s="272" t="s">
        <v>1067</v>
      </c>
      <c r="Q154" s="273" t="s">
        <v>1068</v>
      </c>
      <c r="R154" s="103"/>
      <c r="S154" s="103"/>
    </row>
    <row r="155" spans="2:19" s="102" customFormat="1" outlineLevel="1" x14ac:dyDescent="0.3">
      <c r="B155" s="50"/>
      <c r="C155" s="48"/>
      <c r="D155" s="246"/>
      <c r="G155" s="50"/>
      <c r="H155" s="243"/>
      <c r="I155" s="217"/>
      <c r="J155" s="217"/>
      <c r="K155" s="217"/>
      <c r="M155" s="48"/>
      <c r="N155" s="48"/>
      <c r="O155" s="103"/>
      <c r="P155" s="103"/>
      <c r="Q155" s="248"/>
      <c r="R155" s="103"/>
      <c r="S155" s="103"/>
    </row>
    <row r="156" spans="2:19" s="102" customFormat="1" outlineLevel="1" x14ac:dyDescent="0.3">
      <c r="B156" s="50" t="str">
        <f t="shared" ref="B156" si="8">$B$3</f>
        <v>5.</v>
      </c>
      <c r="C156" s="48">
        <f>COUNTA(C$99:C155)+1</f>
        <v>32</v>
      </c>
      <c r="D156" s="195" t="s">
        <v>992</v>
      </c>
      <c r="E156" s="3" t="s">
        <v>45</v>
      </c>
      <c r="F156" s="3" t="s">
        <v>810</v>
      </c>
      <c r="G156" s="33" t="s">
        <v>993</v>
      </c>
      <c r="H156" s="353" t="s">
        <v>1</v>
      </c>
      <c r="I156" s="354"/>
      <c r="J156" s="354"/>
      <c r="K156" s="355"/>
      <c r="M156" s="6" t="s">
        <v>677</v>
      </c>
      <c r="N156" s="6" t="s">
        <v>577</v>
      </c>
      <c r="O156" s="362" t="s">
        <v>974</v>
      </c>
      <c r="P156" s="365"/>
      <c r="Q156" s="365"/>
      <c r="R156" s="103"/>
      <c r="S156" s="103"/>
    </row>
    <row r="157" spans="2:19" s="102" customFormat="1" outlineLevel="1" x14ac:dyDescent="0.3">
      <c r="B157" s="50"/>
      <c r="C157" s="48"/>
      <c r="D157" s="195"/>
      <c r="E157" s="3"/>
      <c r="F157" s="3"/>
      <c r="G157" s="33"/>
      <c r="H157" s="356"/>
      <c r="I157" s="357"/>
      <c r="J157" s="357"/>
      <c r="K157" s="358"/>
      <c r="M157" s="6"/>
      <c r="N157" s="6"/>
      <c r="O157" s="363"/>
      <c r="P157" s="366"/>
      <c r="Q157" s="366"/>
      <c r="R157" s="103"/>
      <c r="S157" s="103"/>
    </row>
    <row r="158" spans="2:19" s="102" customFormat="1" outlineLevel="1" x14ac:dyDescent="0.3">
      <c r="B158" s="50"/>
      <c r="C158" s="48"/>
      <c r="D158" s="195"/>
      <c r="E158" s="3"/>
      <c r="F158" s="3"/>
      <c r="G158" s="33"/>
      <c r="H158" s="356"/>
      <c r="I158" s="357"/>
      <c r="J158" s="357"/>
      <c r="K158" s="358"/>
      <c r="M158" s="6"/>
      <c r="N158" s="6"/>
      <c r="O158" s="363"/>
      <c r="P158" s="366"/>
      <c r="Q158" s="366"/>
      <c r="R158" s="103"/>
      <c r="S158" s="103"/>
    </row>
    <row r="159" spans="2:19" s="102" customFormat="1" outlineLevel="1" x14ac:dyDescent="0.3">
      <c r="B159" s="50"/>
      <c r="C159" s="48"/>
      <c r="D159" s="195"/>
      <c r="E159" s="3"/>
      <c r="F159" s="3"/>
      <c r="G159" s="33"/>
      <c r="H159" s="359"/>
      <c r="I159" s="360"/>
      <c r="J159" s="360"/>
      <c r="K159" s="361"/>
      <c r="M159" s="6"/>
      <c r="N159" s="6"/>
      <c r="O159" s="363"/>
      <c r="P159" s="366"/>
      <c r="Q159" s="366"/>
      <c r="R159" s="103"/>
      <c r="S159" s="103"/>
    </row>
    <row r="160" spans="2:19" s="102" customFormat="1" outlineLevel="1" x14ac:dyDescent="0.3">
      <c r="B160" s="50" t="str">
        <f t="shared" ref="B160" si="9">$B$3</f>
        <v>5.</v>
      </c>
      <c r="C160" s="48">
        <f>COUNTA(C$99:C159)+1</f>
        <v>33</v>
      </c>
      <c r="D160" s="195" t="s">
        <v>994</v>
      </c>
      <c r="E160" s="6" t="str">
        <f>local_currency</f>
        <v>[local currency]</v>
      </c>
      <c r="F160" s="6" t="s">
        <v>811</v>
      </c>
      <c r="G160" s="33"/>
      <c r="H160" s="158"/>
      <c r="I160" s="192" t="s">
        <v>793</v>
      </c>
      <c r="J160" s="192" t="s">
        <v>793</v>
      </c>
      <c r="K160" s="192" t="s">
        <v>793</v>
      </c>
      <c r="M160" s="6" t="s">
        <v>677</v>
      </c>
      <c r="N160" s="6" t="s">
        <v>578</v>
      </c>
      <c r="O160" s="364"/>
      <c r="P160" s="367"/>
      <c r="Q160" s="367"/>
      <c r="R160" s="103"/>
      <c r="S160" s="103"/>
    </row>
    <row r="161" spans="2:19" s="3" customFormat="1" outlineLevel="1" x14ac:dyDescent="0.3">
      <c r="B161" s="50"/>
      <c r="C161" s="102"/>
      <c r="D161" s="6"/>
      <c r="P161"/>
      <c r="Q161"/>
      <c r="R161"/>
      <c r="S161"/>
    </row>
    <row r="162" spans="2:19" s="3" customFormat="1" outlineLevel="1" x14ac:dyDescent="0.3">
      <c r="B162" s="50"/>
      <c r="C162" s="48"/>
      <c r="D162" s="6"/>
      <c r="O162"/>
      <c r="P162"/>
      <c r="Q162"/>
      <c r="R162"/>
      <c r="S162"/>
    </row>
    <row r="163" spans="2:19" ht="15" thickBot="1" x14ac:dyDescent="0.35">
      <c r="B163" s="256" t="s">
        <v>162</v>
      </c>
      <c r="C163" s="131"/>
      <c r="D163" s="81"/>
      <c r="E163" s="81"/>
      <c r="F163" s="81"/>
      <c r="G163" s="81"/>
      <c r="H163" s="81"/>
      <c r="I163" s="81"/>
      <c r="J163" s="81"/>
      <c r="K163" s="81"/>
      <c r="L163" s="81"/>
      <c r="M163" s="81"/>
      <c r="N163" s="81"/>
      <c r="O163" s="81"/>
      <c r="P163" s="81"/>
      <c r="Q163" s="81"/>
    </row>
    <row r="164" spans="2:19" ht="15" thickTop="1" x14ac:dyDescent="0.3">
      <c r="B164" s="103"/>
      <c r="C164" s="103"/>
    </row>
    <row r="165" spans="2:19" x14ac:dyDescent="0.3">
      <c r="B165" s="134" t="s">
        <v>896</v>
      </c>
      <c r="C165" s="103"/>
    </row>
    <row r="166" spans="2:19" x14ac:dyDescent="0.3">
      <c r="B166" s="103"/>
      <c r="C166" s="103"/>
    </row>
    <row r="167" spans="2:19" x14ac:dyDescent="0.3">
      <c r="B167" s="103"/>
      <c r="C167" s="103"/>
    </row>
    <row r="168" spans="2:19" hidden="1" outlineLevel="1" x14ac:dyDescent="0.3">
      <c r="B168" s="135" t="s">
        <v>10</v>
      </c>
      <c r="C168" s="135"/>
      <c r="D168" s="72" t="s">
        <v>11</v>
      </c>
      <c r="E168" s="72" t="s">
        <v>12</v>
      </c>
      <c r="F168" s="72" t="s">
        <v>549</v>
      </c>
      <c r="G168" s="72" t="s">
        <v>13</v>
      </c>
      <c r="H168" s="156" t="s">
        <v>14</v>
      </c>
      <c r="I168" s="156">
        <f>ST_milestone</f>
        <v>2025</v>
      </c>
      <c r="J168" s="156">
        <f>MT_milestone</f>
        <v>2035</v>
      </c>
      <c r="K168" s="72">
        <f>LT_milestone</f>
        <v>2050</v>
      </c>
      <c r="L168" s="64"/>
      <c r="M168" s="72" t="s">
        <v>595</v>
      </c>
      <c r="N168" s="72" t="s">
        <v>596</v>
      </c>
      <c r="O168" s="72" t="s">
        <v>15</v>
      </c>
      <c r="P168" s="72" t="s">
        <v>160</v>
      </c>
      <c r="Q168" s="72" t="s">
        <v>685</v>
      </c>
      <c r="R168" s="64"/>
    </row>
    <row r="169" spans="2:19" s="3" customFormat="1" hidden="1" outlineLevel="1" x14ac:dyDescent="0.3">
      <c r="B169" s="50"/>
      <c r="C169" s="48"/>
      <c r="D169" s="6"/>
      <c r="I169" s="6"/>
      <c r="J169" s="6"/>
      <c r="M169"/>
      <c r="N169"/>
      <c r="O169"/>
      <c r="P169"/>
      <c r="Q169"/>
      <c r="R169"/>
      <c r="S169"/>
    </row>
    <row r="170" spans="2:19" s="3" customFormat="1" hidden="1" outlineLevel="1" x14ac:dyDescent="0.3">
      <c r="B170" s="50"/>
      <c r="C170" s="48"/>
      <c r="D170" s="196" t="s">
        <v>855</v>
      </c>
      <c r="I170" s="6"/>
      <c r="J170" s="6"/>
      <c r="M170"/>
      <c r="N170"/>
      <c r="O170"/>
      <c r="P170"/>
      <c r="Q170"/>
      <c r="R170"/>
      <c r="S170"/>
    </row>
    <row r="171" spans="2:19" s="3" customFormat="1" hidden="1" outlineLevel="1" x14ac:dyDescent="0.3">
      <c r="B171" s="50" t="str">
        <f>$B$3</f>
        <v>5.</v>
      </c>
      <c r="C171" s="48">
        <f>COUNTA(C$99:C170)+1</f>
        <v>34</v>
      </c>
      <c r="D171" s="198" t="s">
        <v>857</v>
      </c>
      <c r="E171" s="6" t="str">
        <f>local_currency</f>
        <v>[local currency]</v>
      </c>
      <c r="F171" s="6" t="s">
        <v>811</v>
      </c>
      <c r="H171" s="192" t="s">
        <v>793</v>
      </c>
      <c r="I171" s="158"/>
      <c r="J171" s="158"/>
      <c r="K171" s="158"/>
      <c r="M171" s="6" t="s">
        <v>678</v>
      </c>
      <c r="N171" s="6" t="s">
        <v>577</v>
      </c>
      <c r="O171" s="275" t="s">
        <v>976</v>
      </c>
      <c r="P171" s="275" t="s">
        <v>977</v>
      </c>
      <c r="Q171" s="278" t="s">
        <v>978</v>
      </c>
      <c r="R171"/>
      <c r="S171"/>
    </row>
    <row r="172" spans="2:19" s="3" customFormat="1" hidden="1" outlineLevel="1" x14ac:dyDescent="0.3">
      <c r="B172" s="50" t="str">
        <f>$B$3</f>
        <v>5.</v>
      </c>
      <c r="C172" s="48">
        <f>COUNTA(C$99:C171)+1</f>
        <v>35</v>
      </c>
      <c r="D172" s="198" t="s">
        <v>858</v>
      </c>
      <c r="E172" s="6" t="str">
        <f>local_currency</f>
        <v>[local currency]</v>
      </c>
      <c r="F172" s="6" t="s">
        <v>811</v>
      </c>
      <c r="H172" s="192" t="s">
        <v>793</v>
      </c>
      <c r="I172" s="158"/>
      <c r="J172" s="158"/>
      <c r="K172" s="158"/>
      <c r="M172" s="6" t="s">
        <v>677</v>
      </c>
      <c r="N172" s="6" t="s">
        <v>577</v>
      </c>
      <c r="O172" s="276"/>
      <c r="P172" s="276"/>
      <c r="Q172" s="276"/>
      <c r="R172"/>
      <c r="S172"/>
    </row>
    <row r="173" spans="2:19" s="3" customFormat="1" hidden="1" outlineLevel="1" x14ac:dyDescent="0.3">
      <c r="B173" s="50" t="str">
        <f>$B$3</f>
        <v>5.</v>
      </c>
      <c r="C173" s="48">
        <f>COUNTA(C$99:C172)+1</f>
        <v>36</v>
      </c>
      <c r="D173" s="198" t="s">
        <v>859</v>
      </c>
      <c r="E173" s="6" t="str">
        <f>local_currency</f>
        <v>[local currency]</v>
      </c>
      <c r="F173" s="6" t="s">
        <v>811</v>
      </c>
      <c r="H173" s="260">
        <v>1</v>
      </c>
      <c r="I173" s="158"/>
      <c r="J173" s="158"/>
      <c r="K173" s="158"/>
      <c r="M173" s="6" t="s">
        <v>677</v>
      </c>
      <c r="N173" s="6" t="s">
        <v>577</v>
      </c>
      <c r="O173" s="276"/>
      <c r="P173" s="276"/>
      <c r="Q173" s="276"/>
      <c r="R173"/>
      <c r="S173"/>
    </row>
    <row r="174" spans="2:19" s="3" customFormat="1" hidden="1" outlineLevel="1" x14ac:dyDescent="0.3">
      <c r="B174" s="50" t="str">
        <f>$B$3</f>
        <v>5.</v>
      </c>
      <c r="C174" s="48">
        <f>COUNTA(C$99:C173)+1</f>
        <v>37</v>
      </c>
      <c r="D174" s="198" t="s">
        <v>861</v>
      </c>
      <c r="E174" s="6" t="str">
        <f>local_currency</f>
        <v>[local currency]</v>
      </c>
      <c r="F174" s="6" t="s">
        <v>811</v>
      </c>
      <c r="H174" s="192" t="s">
        <v>793</v>
      </c>
      <c r="I174" s="158"/>
      <c r="J174" s="158"/>
      <c r="K174" s="158"/>
      <c r="M174" s="6" t="s">
        <v>678</v>
      </c>
      <c r="N174" s="6" t="s">
        <v>577</v>
      </c>
      <c r="O174" s="277"/>
      <c r="P174" s="277"/>
      <c r="Q174" s="277"/>
      <c r="R174"/>
      <c r="S174"/>
    </row>
    <row r="175" spans="2:19" s="3" customFormat="1" hidden="1" outlineLevel="1" x14ac:dyDescent="0.3">
      <c r="B175" s="50"/>
      <c r="C175" s="48"/>
      <c r="D175" s="6"/>
      <c r="I175" s="6"/>
      <c r="J175" s="6"/>
      <c r="M175"/>
      <c r="N175"/>
      <c r="O175"/>
      <c r="P175"/>
      <c r="Q175"/>
      <c r="R175"/>
      <c r="S175"/>
    </row>
    <row r="176" spans="2:19" s="3" customFormat="1" hidden="1" outlineLevel="1" x14ac:dyDescent="0.3">
      <c r="B176" s="50"/>
      <c r="C176" s="48"/>
      <c r="D176" s="6"/>
      <c r="I176" s="6"/>
      <c r="J176" s="6"/>
      <c r="M176"/>
      <c r="N176"/>
      <c r="O176"/>
      <c r="P176"/>
      <c r="Q176"/>
      <c r="R176"/>
      <c r="S176"/>
    </row>
    <row r="177" spans="1:19" s="3" customFormat="1" hidden="1" outlineLevel="1" x14ac:dyDescent="0.3">
      <c r="A177"/>
      <c r="B177" s="50"/>
      <c r="C177" s="50"/>
      <c r="D177" s="202" t="s">
        <v>853</v>
      </c>
      <c r="E177" s="33"/>
      <c r="F177" s="33"/>
      <c r="G177" s="33"/>
      <c r="H177" s="33"/>
      <c r="I177" s="6"/>
      <c r="J177" s="6"/>
      <c r="K177" s="33"/>
      <c r="L177" s="33"/>
      <c r="M177"/>
      <c r="N177"/>
      <c r="O177"/>
      <c r="P177"/>
      <c r="Q177"/>
      <c r="R177"/>
      <c r="S177"/>
    </row>
    <row r="178" spans="1:19" s="3" customFormat="1" hidden="1" outlineLevel="1" x14ac:dyDescent="0.3">
      <c r="B178" s="50" t="str">
        <f>$B$3</f>
        <v>5.</v>
      </c>
      <c r="C178" s="48">
        <f>COUNTA(C$99:C177)+1</f>
        <v>38</v>
      </c>
      <c r="D178" s="91" t="s">
        <v>864</v>
      </c>
      <c r="E178" s="6" t="s">
        <v>860</v>
      </c>
      <c r="F178" s="33"/>
      <c r="G178" s="33" t="s">
        <v>862</v>
      </c>
      <c r="H178" s="158"/>
      <c r="I178" s="192" t="s">
        <v>793</v>
      </c>
      <c r="J178" s="192" t="s">
        <v>793</v>
      </c>
      <c r="K178" s="192" t="s">
        <v>793</v>
      </c>
      <c r="M178" s="6" t="s">
        <v>678</v>
      </c>
      <c r="N178" s="6" t="s">
        <v>578</v>
      </c>
      <c r="O178" s="275" t="s">
        <v>1039</v>
      </c>
      <c r="P178" s="349"/>
      <c r="Q178" s="352" t="s">
        <v>975</v>
      </c>
      <c r="R178"/>
      <c r="S178"/>
    </row>
    <row r="179" spans="1:19" s="3" customFormat="1" hidden="1" outlineLevel="1" x14ac:dyDescent="0.3">
      <c r="B179" s="50" t="str">
        <f>$B$3</f>
        <v>5.</v>
      </c>
      <c r="C179" s="48">
        <f>COUNTA(C$99:C178)+1</f>
        <v>39</v>
      </c>
      <c r="D179" s="91" t="s">
        <v>865</v>
      </c>
      <c r="E179" s="6" t="s">
        <v>860</v>
      </c>
      <c r="F179" s="33"/>
      <c r="G179" s="33" t="s">
        <v>862</v>
      </c>
      <c r="H179" s="158"/>
      <c r="I179" s="192" t="s">
        <v>793</v>
      </c>
      <c r="J179" s="192" t="s">
        <v>793</v>
      </c>
      <c r="K179" s="192" t="s">
        <v>793</v>
      </c>
      <c r="M179" s="6" t="s">
        <v>677</v>
      </c>
      <c r="N179" s="6" t="s">
        <v>578</v>
      </c>
      <c r="O179" s="276"/>
      <c r="P179" s="350"/>
      <c r="Q179" s="350"/>
      <c r="R179"/>
      <c r="S179"/>
    </row>
    <row r="180" spans="1:19" s="3" customFormat="1" hidden="1" outlineLevel="1" x14ac:dyDescent="0.3">
      <c r="B180" s="50" t="str">
        <f>$B$3</f>
        <v>5.</v>
      </c>
      <c r="C180" s="48">
        <f>COUNTA(C$99:C179)+1</f>
        <v>40</v>
      </c>
      <c r="D180" s="91" t="s">
        <v>866</v>
      </c>
      <c r="E180" s="6" t="s">
        <v>860</v>
      </c>
      <c r="F180" s="33"/>
      <c r="G180" s="33" t="s">
        <v>862</v>
      </c>
      <c r="H180" s="158"/>
      <c r="I180" s="260">
        <v>1.2</v>
      </c>
      <c r="J180" s="260">
        <v>2</v>
      </c>
      <c r="K180" s="260">
        <v>3.5</v>
      </c>
      <c r="M180" s="6" t="s">
        <v>677</v>
      </c>
      <c r="N180" s="6" t="s">
        <v>578</v>
      </c>
      <c r="O180" s="276"/>
      <c r="P180" s="350"/>
      <c r="Q180" s="350"/>
      <c r="R180"/>
      <c r="S180"/>
    </row>
    <row r="181" spans="1:19" s="3" customFormat="1" hidden="1" outlineLevel="1" x14ac:dyDescent="0.3">
      <c r="B181" s="50" t="str">
        <f>$B$3</f>
        <v>5.</v>
      </c>
      <c r="C181" s="48">
        <f>COUNTA(C$99:C180)+1</f>
        <v>41</v>
      </c>
      <c r="D181" s="91" t="s">
        <v>163</v>
      </c>
      <c r="E181" s="6" t="s">
        <v>860</v>
      </c>
      <c r="F181" s="33"/>
      <c r="G181" s="33" t="s">
        <v>862</v>
      </c>
      <c r="H181" s="158"/>
      <c r="I181" s="192" t="s">
        <v>793</v>
      </c>
      <c r="J181" s="192" t="s">
        <v>793</v>
      </c>
      <c r="K181" s="192" t="s">
        <v>793</v>
      </c>
      <c r="M181" s="6" t="s">
        <v>678</v>
      </c>
      <c r="N181" s="6" t="s">
        <v>578</v>
      </c>
      <c r="O181" s="277"/>
      <c r="P181" s="351"/>
      <c r="Q181" s="351"/>
      <c r="R181"/>
      <c r="S181"/>
    </row>
    <row r="182" spans="1:19" s="3" customFormat="1" hidden="1" outlineLevel="1" x14ac:dyDescent="0.3">
      <c r="B182" s="50"/>
      <c r="C182" s="48"/>
      <c r="D182" s="6"/>
      <c r="E182" s="6"/>
      <c r="F182" s="33"/>
      <c r="G182" s="33"/>
      <c r="H182" s="33"/>
      <c r="Q182"/>
      <c r="R182"/>
      <c r="S182"/>
    </row>
    <row r="183" spans="1:19" s="3" customFormat="1" hidden="1" outlineLevel="1" x14ac:dyDescent="0.3">
      <c r="B183" s="50"/>
      <c r="C183" s="48"/>
      <c r="D183" s="6"/>
      <c r="E183" s="6"/>
      <c r="F183" s="33"/>
      <c r="G183" s="33"/>
      <c r="H183" s="33"/>
      <c r="Q183"/>
      <c r="R183"/>
      <c r="S183"/>
    </row>
    <row r="184" spans="1:19" s="3" customFormat="1" hidden="1" outlineLevel="1" x14ac:dyDescent="0.3">
      <c r="B184" s="50"/>
      <c r="C184" s="102"/>
      <c r="D184" s="201" t="s">
        <v>854</v>
      </c>
      <c r="E184" s="6"/>
      <c r="F184" s="6"/>
      <c r="G184" s="6"/>
      <c r="H184" s="6"/>
      <c r="M184" s="6"/>
      <c r="N184" s="6"/>
      <c r="O184" s="6"/>
      <c r="P184" s="6"/>
      <c r="Q184"/>
      <c r="R184"/>
      <c r="S184"/>
    </row>
    <row r="185" spans="1:19" s="3" customFormat="1" hidden="1" outlineLevel="1" x14ac:dyDescent="0.3">
      <c r="B185" s="50" t="str">
        <f>$B$3</f>
        <v>5.</v>
      </c>
      <c r="C185" s="48">
        <f>COUNTA(C$99:C184)+1</f>
        <v>42</v>
      </c>
      <c r="D185" s="195" t="s">
        <v>864</v>
      </c>
      <c r="E185" s="6" t="s">
        <v>860</v>
      </c>
      <c r="F185" s="33"/>
      <c r="G185" s="33" t="s">
        <v>863</v>
      </c>
      <c r="H185" s="158"/>
      <c r="I185" s="192" t="s">
        <v>793</v>
      </c>
      <c r="J185" s="192" t="s">
        <v>793</v>
      </c>
      <c r="K185" s="192" t="s">
        <v>793</v>
      </c>
      <c r="M185" s="6" t="s">
        <v>678</v>
      </c>
      <c r="N185" s="6" t="s">
        <v>578</v>
      </c>
      <c r="O185" s="275" t="s">
        <v>1040</v>
      </c>
      <c r="P185" s="349"/>
      <c r="Q185" s="352" t="s">
        <v>975</v>
      </c>
      <c r="R185"/>
      <c r="S185"/>
    </row>
    <row r="186" spans="1:19" s="3" customFormat="1" hidden="1" outlineLevel="1" x14ac:dyDescent="0.3">
      <c r="B186" s="50" t="str">
        <f>$B$3</f>
        <v>5.</v>
      </c>
      <c r="C186" s="48">
        <f>COUNTA(C$99:C185)+1</f>
        <v>43</v>
      </c>
      <c r="D186" s="195" t="s">
        <v>865</v>
      </c>
      <c r="E186" s="6" t="s">
        <v>860</v>
      </c>
      <c r="F186" s="33"/>
      <c r="G186" s="33" t="s">
        <v>863</v>
      </c>
      <c r="H186" s="158"/>
      <c r="I186" s="192" t="s">
        <v>793</v>
      </c>
      <c r="J186" s="192" t="s">
        <v>793</v>
      </c>
      <c r="K186" s="192" t="s">
        <v>793</v>
      </c>
      <c r="M186" s="6" t="s">
        <v>677</v>
      </c>
      <c r="N186" s="6" t="s">
        <v>578</v>
      </c>
      <c r="O186" s="276"/>
      <c r="P186" s="350"/>
      <c r="Q186" s="350"/>
      <c r="R186"/>
      <c r="S186"/>
    </row>
    <row r="187" spans="1:19" s="3" customFormat="1" hidden="1" outlineLevel="1" x14ac:dyDescent="0.3">
      <c r="B187" s="50" t="str">
        <f>$B$3</f>
        <v>5.</v>
      </c>
      <c r="C187" s="48">
        <f>COUNTA(C$99:C186)+1</f>
        <v>44</v>
      </c>
      <c r="D187" s="195" t="s">
        <v>866</v>
      </c>
      <c r="E187" s="6" t="s">
        <v>860</v>
      </c>
      <c r="F187" s="33"/>
      <c r="G187" s="33" t="s">
        <v>863</v>
      </c>
      <c r="H187" s="158"/>
      <c r="I187" s="260">
        <v>1.5</v>
      </c>
      <c r="J187" s="260">
        <v>1.8</v>
      </c>
      <c r="K187" s="260">
        <v>2.4</v>
      </c>
      <c r="M187" s="6" t="s">
        <v>677</v>
      </c>
      <c r="N187" s="6" t="s">
        <v>578</v>
      </c>
      <c r="O187" s="276"/>
      <c r="P187" s="350"/>
      <c r="Q187" s="350"/>
      <c r="R187"/>
      <c r="S187"/>
    </row>
    <row r="188" spans="1:19" s="3" customFormat="1" hidden="1" outlineLevel="1" x14ac:dyDescent="0.3">
      <c r="B188" s="50" t="str">
        <f>$B$3</f>
        <v>5.</v>
      </c>
      <c r="C188" s="48">
        <f>COUNTA(C$99:C187)+1</f>
        <v>45</v>
      </c>
      <c r="D188" s="195" t="s">
        <v>163</v>
      </c>
      <c r="E188" s="6" t="s">
        <v>860</v>
      </c>
      <c r="F188" s="6"/>
      <c r="G188" s="33" t="s">
        <v>863</v>
      </c>
      <c r="H188" s="158"/>
      <c r="I188" s="192" t="s">
        <v>793</v>
      </c>
      <c r="J188" s="192" t="s">
        <v>793</v>
      </c>
      <c r="K188" s="192" t="s">
        <v>793</v>
      </c>
      <c r="M188" s="6" t="s">
        <v>678</v>
      </c>
      <c r="N188" s="6" t="s">
        <v>578</v>
      </c>
      <c r="O188" s="277"/>
      <c r="P188" s="351"/>
      <c r="Q188" s="351"/>
      <c r="R188"/>
      <c r="S188"/>
    </row>
    <row r="189" spans="1:19" hidden="1" outlineLevel="1" x14ac:dyDescent="0.3">
      <c r="B189" s="103"/>
      <c r="C189" s="103"/>
    </row>
    <row r="190" spans="1:19" s="3" customFormat="1" hidden="1" outlineLevel="1" x14ac:dyDescent="0.3">
      <c r="B190" s="50"/>
      <c r="C190" s="102"/>
      <c r="N190"/>
      <c r="O190"/>
      <c r="P190"/>
      <c r="Q190"/>
      <c r="R190"/>
      <c r="S190"/>
    </row>
    <row r="191" spans="1:19" ht="15" collapsed="1" thickBot="1" x14ac:dyDescent="0.35">
      <c r="B191" s="256" t="s">
        <v>165</v>
      </c>
      <c r="C191" s="131"/>
      <c r="D191" s="81"/>
      <c r="E191" s="81"/>
      <c r="F191" s="81"/>
      <c r="G191" s="81"/>
      <c r="H191" s="81"/>
      <c r="I191" s="81"/>
      <c r="J191" s="81"/>
      <c r="K191" s="81"/>
      <c r="L191" s="81"/>
      <c r="M191" s="81"/>
      <c r="N191" s="81"/>
      <c r="O191" s="81"/>
      <c r="P191" s="81"/>
      <c r="Q191" s="81"/>
    </row>
    <row r="192" spans="1:19" ht="15" thickTop="1" x14ac:dyDescent="0.3">
      <c r="B192" s="103"/>
      <c r="C192" s="103"/>
    </row>
    <row r="193" spans="2:19" x14ac:dyDescent="0.3">
      <c r="B193" s="134" t="s">
        <v>985</v>
      </c>
      <c r="C193" s="103"/>
    </row>
    <row r="194" spans="2:19" s="3" customFormat="1" x14ac:dyDescent="0.3">
      <c r="B194" s="50"/>
      <c r="C194" s="102"/>
      <c r="I194" s="6"/>
      <c r="J194" s="6"/>
      <c r="M194"/>
      <c r="N194"/>
      <c r="O194"/>
      <c r="P194"/>
      <c r="Q194"/>
      <c r="R194"/>
      <c r="S194"/>
    </row>
    <row r="195" spans="2:19" s="3" customFormat="1" x14ac:dyDescent="0.3">
      <c r="B195" s="50"/>
      <c r="C195" s="102"/>
      <c r="I195" s="6"/>
      <c r="J195" s="6"/>
      <c r="M195"/>
      <c r="N195"/>
      <c r="O195"/>
      <c r="P195"/>
      <c r="Q195"/>
      <c r="R195"/>
      <c r="S195"/>
    </row>
    <row r="196" spans="2:19" outlineLevel="1" x14ac:dyDescent="0.3">
      <c r="B196" s="135" t="s">
        <v>10</v>
      </c>
      <c r="C196" s="135"/>
      <c r="D196" s="72" t="s">
        <v>777</v>
      </c>
      <c r="E196" s="72" t="s">
        <v>12</v>
      </c>
      <c r="F196" s="72" t="s">
        <v>549</v>
      </c>
      <c r="G196" s="72" t="s">
        <v>13</v>
      </c>
      <c r="H196" s="156" t="s">
        <v>14</v>
      </c>
      <c r="I196" s="156">
        <f>ST_milestone</f>
        <v>2025</v>
      </c>
      <c r="J196" s="156">
        <f>MT_milestone</f>
        <v>2035</v>
      </c>
      <c r="K196" s="72">
        <f>LT_milestone</f>
        <v>2050</v>
      </c>
      <c r="L196" s="64"/>
      <c r="M196" s="72" t="s">
        <v>595</v>
      </c>
      <c r="N196" s="72" t="s">
        <v>596</v>
      </c>
      <c r="O196" s="72" t="s">
        <v>15</v>
      </c>
      <c r="P196" s="72" t="s">
        <v>160</v>
      </c>
      <c r="Q196" s="72" t="s">
        <v>685</v>
      </c>
      <c r="R196" s="64"/>
    </row>
    <row r="197" spans="2:19" outlineLevel="1" x14ac:dyDescent="0.3">
      <c r="B197" s="103"/>
      <c r="C197" s="103"/>
    </row>
    <row r="198" spans="2:19" s="3" customFormat="1" outlineLevel="1" x14ac:dyDescent="0.3">
      <c r="B198" s="50"/>
      <c r="C198" s="48"/>
      <c r="D198" s="196" t="s">
        <v>855</v>
      </c>
      <c r="I198" s="6"/>
      <c r="J198" s="6"/>
      <c r="S198"/>
    </row>
    <row r="199" spans="2:19" s="3" customFormat="1" outlineLevel="1" x14ac:dyDescent="0.3">
      <c r="B199" s="50" t="str">
        <f>$B$3</f>
        <v>5.</v>
      </c>
      <c r="C199" s="48">
        <f>COUNTA(C$99:C198)+1</f>
        <v>46</v>
      </c>
      <c r="D199" s="197" t="s">
        <v>869</v>
      </c>
      <c r="E199" s="3" t="s">
        <v>45</v>
      </c>
      <c r="F199" s="3" t="s">
        <v>810</v>
      </c>
      <c r="G199" s="3" t="s">
        <v>14</v>
      </c>
      <c r="H199" s="353" t="s">
        <v>1</v>
      </c>
      <c r="I199" s="354"/>
      <c r="J199" s="354"/>
      <c r="K199" s="355"/>
      <c r="M199" s="6" t="s">
        <v>678</v>
      </c>
      <c r="N199" s="6" t="s">
        <v>577</v>
      </c>
      <c r="O199" s="321" t="s">
        <v>623</v>
      </c>
      <c r="P199" s="321"/>
      <c r="Q199" s="321"/>
      <c r="R199"/>
      <c r="S199"/>
    </row>
    <row r="200" spans="2:19" s="3" customFormat="1" outlineLevel="1" x14ac:dyDescent="0.3">
      <c r="B200" s="50"/>
      <c r="C200" s="48"/>
      <c r="D200" s="197"/>
      <c r="H200" s="356"/>
      <c r="I200" s="357"/>
      <c r="J200" s="357"/>
      <c r="K200" s="358"/>
      <c r="M200"/>
      <c r="N200"/>
      <c r="O200" s="322"/>
      <c r="P200" s="322"/>
      <c r="Q200" s="322"/>
      <c r="R200"/>
      <c r="S200"/>
    </row>
    <row r="201" spans="2:19" s="3" customFormat="1" outlineLevel="1" x14ac:dyDescent="0.3">
      <c r="B201" s="50"/>
      <c r="C201" s="48"/>
      <c r="D201" s="197"/>
      <c r="H201" s="356"/>
      <c r="I201" s="357"/>
      <c r="J201" s="357"/>
      <c r="K201" s="358"/>
      <c r="M201"/>
      <c r="N201"/>
      <c r="O201" s="322"/>
      <c r="P201" s="322"/>
      <c r="Q201" s="322"/>
      <c r="R201"/>
      <c r="S201"/>
    </row>
    <row r="202" spans="2:19" s="3" customFormat="1" outlineLevel="1" x14ac:dyDescent="0.3">
      <c r="B202" s="50"/>
      <c r="C202" s="48"/>
      <c r="D202" s="197"/>
      <c r="H202" s="359"/>
      <c r="I202" s="360"/>
      <c r="J202" s="360"/>
      <c r="K202" s="361"/>
      <c r="M202"/>
      <c r="N202"/>
      <c r="O202" s="323"/>
      <c r="P202" s="323"/>
      <c r="Q202" s="323"/>
      <c r="R202"/>
      <c r="S202"/>
    </row>
    <row r="203" spans="2:19" s="3" customFormat="1" outlineLevel="1" x14ac:dyDescent="0.3">
      <c r="B203" s="50"/>
      <c r="C203" s="48"/>
      <c r="D203" s="198" t="s">
        <v>897</v>
      </c>
    </row>
    <row r="204" spans="2:19" s="3" customFormat="1" outlineLevel="1" x14ac:dyDescent="0.3">
      <c r="B204" s="50" t="str">
        <f t="shared" ref="B204:B209" si="10">$B$3</f>
        <v>5.</v>
      </c>
      <c r="C204" s="48">
        <f>COUNTA(C$99:C203)+1</f>
        <v>47</v>
      </c>
      <c r="D204" s="198" t="str">
        <f>'2_LTS_Overview'!$E$101</f>
        <v xml:space="preserve">   economic sector 1</v>
      </c>
      <c r="E204" s="3" t="s">
        <v>161</v>
      </c>
      <c r="F204" s="3" t="s">
        <v>810</v>
      </c>
      <c r="G204" s="3" t="s">
        <v>14</v>
      </c>
      <c r="H204" s="264">
        <v>0.4</v>
      </c>
      <c r="I204" s="158"/>
      <c r="J204" s="158"/>
      <c r="K204" s="158"/>
      <c r="M204" s="6" t="s">
        <v>899</v>
      </c>
      <c r="N204" s="6" t="s">
        <v>578</v>
      </c>
      <c r="O204" s="321" t="s">
        <v>623</v>
      </c>
      <c r="P204" s="321"/>
      <c r="Q204" s="321"/>
      <c r="R204"/>
      <c r="S204"/>
    </row>
    <row r="205" spans="2:19" s="3" customFormat="1" outlineLevel="1" x14ac:dyDescent="0.3">
      <c r="B205" s="50" t="str">
        <f t="shared" si="10"/>
        <v>5.</v>
      </c>
      <c r="C205" s="48">
        <f>COUNTA(C$99:C204)+1</f>
        <v>48</v>
      </c>
      <c r="D205" s="198" t="str">
        <f>'2_LTS_Overview'!$E$102</f>
        <v xml:space="preserve">   economic sector 2</v>
      </c>
      <c r="E205" s="3" t="s">
        <v>161</v>
      </c>
      <c r="F205" s="3" t="s">
        <v>810</v>
      </c>
      <c r="G205" s="3" t="s">
        <v>14</v>
      </c>
      <c r="H205" s="264">
        <v>0.2</v>
      </c>
      <c r="I205" s="158"/>
      <c r="J205" s="158"/>
      <c r="K205" s="158"/>
      <c r="M205" s="6" t="s">
        <v>899</v>
      </c>
      <c r="N205" s="6" t="s">
        <v>578</v>
      </c>
      <c r="O205" s="322"/>
      <c r="P205" s="322"/>
      <c r="Q205" s="322"/>
      <c r="R205"/>
      <c r="S205"/>
    </row>
    <row r="206" spans="2:19" s="3" customFormat="1" outlineLevel="1" x14ac:dyDescent="0.3">
      <c r="B206" s="50" t="str">
        <f t="shared" si="10"/>
        <v>5.</v>
      </c>
      <c r="C206" s="48">
        <f>COUNTA(C$99:C205)+1</f>
        <v>49</v>
      </c>
      <c r="D206" s="198" t="str">
        <f>'2_LTS_Overview'!$E$103</f>
        <v xml:space="preserve">   economic sector 3</v>
      </c>
      <c r="E206" s="3" t="s">
        <v>161</v>
      </c>
      <c r="F206" s="3" t="s">
        <v>810</v>
      </c>
      <c r="G206" s="3" t="s">
        <v>14</v>
      </c>
      <c r="H206" s="264">
        <v>0.15</v>
      </c>
      <c r="I206" s="158"/>
      <c r="J206" s="158"/>
      <c r="K206" s="158"/>
      <c r="M206" s="6" t="s">
        <v>899</v>
      </c>
      <c r="N206" s="6" t="s">
        <v>578</v>
      </c>
      <c r="O206" s="322"/>
      <c r="P206" s="322"/>
      <c r="Q206" s="322"/>
      <c r="R206"/>
      <c r="S206"/>
    </row>
    <row r="207" spans="2:19" s="3" customFormat="1" outlineLevel="1" x14ac:dyDescent="0.3">
      <c r="B207" s="50" t="str">
        <f t="shared" si="10"/>
        <v>5.</v>
      </c>
      <c r="C207" s="48">
        <f>COUNTA(C$99:C206)+1</f>
        <v>50</v>
      </c>
      <c r="D207" s="198" t="str">
        <f>'2_LTS_Overview'!$E$104</f>
        <v xml:space="preserve">   economic sector 4</v>
      </c>
      <c r="E207" s="3" t="s">
        <v>161</v>
      </c>
      <c r="F207" s="3" t="s">
        <v>810</v>
      </c>
      <c r="G207" s="3" t="s">
        <v>14</v>
      </c>
      <c r="H207" s="264">
        <v>0.1</v>
      </c>
      <c r="I207" s="158"/>
      <c r="J207" s="158"/>
      <c r="K207" s="158"/>
      <c r="M207" s="6" t="s">
        <v>899</v>
      </c>
      <c r="N207" s="6" t="s">
        <v>578</v>
      </c>
      <c r="O207" s="322"/>
      <c r="P207" s="322"/>
      <c r="Q207" s="322"/>
      <c r="R207"/>
      <c r="S207"/>
    </row>
    <row r="208" spans="2:19" s="3" customFormat="1" outlineLevel="1" x14ac:dyDescent="0.3">
      <c r="B208" s="50" t="str">
        <f t="shared" si="10"/>
        <v>5.</v>
      </c>
      <c r="C208" s="48">
        <f>COUNTA(C$99:C207)+1</f>
        <v>51</v>
      </c>
      <c r="D208" s="198" t="str">
        <f>'2_LTS_Overview'!$E$105</f>
        <v xml:space="preserve">   economic sector 5</v>
      </c>
      <c r="E208" s="3" t="s">
        <v>161</v>
      </c>
      <c r="F208" s="3" t="s">
        <v>810</v>
      </c>
      <c r="G208" s="3" t="s">
        <v>14</v>
      </c>
      <c r="H208" s="264">
        <v>0.1</v>
      </c>
      <c r="I208" s="158"/>
      <c r="J208" s="158"/>
      <c r="K208" s="158"/>
      <c r="M208" s="6" t="s">
        <v>899</v>
      </c>
      <c r="N208" s="6" t="s">
        <v>578</v>
      </c>
      <c r="O208" s="322"/>
      <c r="P208" s="322"/>
      <c r="Q208" s="322"/>
      <c r="R208"/>
      <c r="S208"/>
    </row>
    <row r="209" spans="1:19" s="3" customFormat="1" outlineLevel="1" x14ac:dyDescent="0.3">
      <c r="B209" s="50" t="str">
        <f t="shared" si="10"/>
        <v>5.</v>
      </c>
      <c r="C209" s="48">
        <f>COUNTA(C$99:C208)+1</f>
        <v>52</v>
      </c>
      <c r="D209" s="198" t="str">
        <f>'2_LTS_Overview'!$E$106</f>
        <v xml:space="preserve">   economic sector 6</v>
      </c>
      <c r="E209" s="3" t="s">
        <v>161</v>
      </c>
      <c r="F209" s="3" t="s">
        <v>810</v>
      </c>
      <c r="G209" s="3" t="s">
        <v>14</v>
      </c>
      <c r="H209" s="264">
        <v>0.05</v>
      </c>
      <c r="I209" s="158"/>
      <c r="J209" s="158"/>
      <c r="K209" s="158"/>
      <c r="M209" s="6" t="s">
        <v>899</v>
      </c>
      <c r="N209" s="6" t="s">
        <v>578</v>
      </c>
      <c r="O209" s="323"/>
      <c r="P209" s="323"/>
      <c r="Q209" s="323"/>
      <c r="R209"/>
      <c r="S209"/>
    </row>
    <row r="210" spans="1:19" s="3" customFormat="1" outlineLevel="1" x14ac:dyDescent="0.3">
      <c r="B210" s="50"/>
      <c r="C210" s="48"/>
      <c r="D210" s="198"/>
      <c r="H210" s="200"/>
      <c r="I210" s="200"/>
      <c r="J210" s="200"/>
      <c r="K210" s="200"/>
      <c r="L210" s="200"/>
      <c r="O210" s="200"/>
      <c r="P210" s="200"/>
      <c r="Q210" s="200"/>
      <c r="R210"/>
      <c r="S210"/>
    </row>
    <row r="211" spans="1:19" s="3" customFormat="1" outlineLevel="1" x14ac:dyDescent="0.3">
      <c r="B211" s="50" t="str">
        <f>$B$3</f>
        <v>5.</v>
      </c>
      <c r="C211" s="48">
        <f>COUNTA(C$99:C209)+1</f>
        <v>53</v>
      </c>
      <c r="D211" s="197" t="s">
        <v>868</v>
      </c>
      <c r="E211" s="3" t="s">
        <v>161</v>
      </c>
      <c r="F211" s="3" t="s">
        <v>810</v>
      </c>
      <c r="G211" s="3" t="s">
        <v>14</v>
      </c>
      <c r="H211" s="264">
        <v>0.25</v>
      </c>
      <c r="I211" s="158"/>
      <c r="J211" s="158"/>
      <c r="K211" s="158"/>
      <c r="M211" s="6" t="s">
        <v>899</v>
      </c>
      <c r="N211" s="6" t="s">
        <v>578</v>
      </c>
      <c r="O211" s="321" t="s">
        <v>623</v>
      </c>
      <c r="P211" s="381"/>
      <c r="Q211" s="381"/>
      <c r="R211"/>
      <c r="S211"/>
    </row>
    <row r="212" spans="1:19" s="3" customFormat="1" outlineLevel="1" x14ac:dyDescent="0.3">
      <c r="A212"/>
      <c r="B212" s="50" t="str">
        <f>$B$3</f>
        <v>5.</v>
      </c>
      <c r="C212" s="48">
        <f>COUNTA(C$99:C211)+1</f>
        <v>54</v>
      </c>
      <c r="D212" s="197" t="s">
        <v>867</v>
      </c>
      <c r="E212" s="3" t="s">
        <v>856</v>
      </c>
      <c r="F212" s="3" t="s">
        <v>810</v>
      </c>
      <c r="G212" s="3" t="s">
        <v>14</v>
      </c>
      <c r="H212" s="200" t="s">
        <v>856</v>
      </c>
      <c r="I212" s="158"/>
      <c r="J212" s="158"/>
      <c r="K212" s="158"/>
      <c r="M212" s="6" t="s">
        <v>899</v>
      </c>
      <c r="N212" s="6" t="s">
        <v>578</v>
      </c>
      <c r="O212" s="323"/>
      <c r="P212" s="382"/>
      <c r="Q212" s="382"/>
      <c r="R212"/>
      <c r="S212"/>
    </row>
    <row r="213" spans="1:19" s="3" customFormat="1" outlineLevel="1" x14ac:dyDescent="0.3">
      <c r="B213" s="50"/>
      <c r="C213" s="102"/>
      <c r="I213" s="6"/>
      <c r="J213" s="6"/>
      <c r="R213"/>
      <c r="S213"/>
    </row>
    <row r="214" spans="1:19" s="3" customFormat="1" outlineLevel="1" x14ac:dyDescent="0.3">
      <c r="B214" s="50"/>
      <c r="C214" s="102"/>
      <c r="I214" s="6"/>
      <c r="J214" s="6"/>
      <c r="R214"/>
      <c r="S214"/>
    </row>
    <row r="215" spans="1:19" s="3" customFormat="1" outlineLevel="1" x14ac:dyDescent="0.3">
      <c r="A215"/>
      <c r="B215" s="50"/>
      <c r="C215" s="50"/>
      <c r="D215" s="202" t="s">
        <v>853</v>
      </c>
      <c r="E215" s="20"/>
      <c r="F215" s="33"/>
      <c r="G215" s="33"/>
      <c r="H215" s="33"/>
      <c r="I215" s="6"/>
      <c r="J215" s="6"/>
      <c r="K215" s="33"/>
      <c r="L215" s="33"/>
      <c r="M215" s="33"/>
      <c r="N215" s="33"/>
      <c r="O215" s="33"/>
      <c r="P215" s="33"/>
      <c r="Q215" s="33"/>
      <c r="R215"/>
      <c r="S215"/>
    </row>
    <row r="216" spans="1:19" s="3" customFormat="1" ht="14.4" customHeight="1" outlineLevel="1" x14ac:dyDescent="0.3">
      <c r="A216"/>
      <c r="B216" s="50" t="str">
        <f>$B$3</f>
        <v>5.</v>
      </c>
      <c r="C216" s="48">
        <f>COUNTA(C$99:C215)+1</f>
        <v>55</v>
      </c>
      <c r="D216" s="199" t="s">
        <v>869</v>
      </c>
      <c r="E216" s="3" t="s">
        <v>45</v>
      </c>
      <c r="F216" s="3" t="s">
        <v>810</v>
      </c>
      <c r="G216" s="33" t="s">
        <v>862</v>
      </c>
      <c r="H216" s="353" t="s">
        <v>1</v>
      </c>
      <c r="I216" s="354"/>
      <c r="J216" s="354"/>
      <c r="K216" s="355"/>
      <c r="M216" s="6" t="s">
        <v>678</v>
      </c>
      <c r="N216" s="6" t="s">
        <v>621</v>
      </c>
      <c r="O216" s="315" t="s">
        <v>1041</v>
      </c>
      <c r="P216" s="315" t="s">
        <v>1071</v>
      </c>
      <c r="Q216" s="324" t="s">
        <v>1072</v>
      </c>
      <c r="R216"/>
      <c r="S216"/>
    </row>
    <row r="217" spans="1:19" s="3" customFormat="1" outlineLevel="1" x14ac:dyDescent="0.3">
      <c r="A217"/>
      <c r="B217" s="50"/>
      <c r="C217" s="48"/>
      <c r="D217" s="199"/>
      <c r="G217" s="33"/>
      <c r="H217" s="356"/>
      <c r="I217" s="357"/>
      <c r="J217" s="357"/>
      <c r="K217" s="358"/>
      <c r="M217" s="6"/>
      <c r="N217" s="6"/>
      <c r="O217" s="316"/>
      <c r="P217" s="322"/>
      <c r="Q217" s="276"/>
      <c r="R217"/>
      <c r="S217"/>
    </row>
    <row r="218" spans="1:19" s="3" customFormat="1" outlineLevel="1" x14ac:dyDescent="0.3">
      <c r="A218"/>
      <c r="B218" s="50"/>
      <c r="C218" s="48"/>
      <c r="D218" s="199"/>
      <c r="G218" s="33"/>
      <c r="H218" s="356"/>
      <c r="I218" s="357"/>
      <c r="J218" s="357"/>
      <c r="K218" s="358"/>
      <c r="M218" s="6"/>
      <c r="N218" s="6"/>
      <c r="O218" s="316"/>
      <c r="P218" s="322"/>
      <c r="Q218" s="276"/>
      <c r="R218"/>
      <c r="S218"/>
    </row>
    <row r="219" spans="1:19" s="3" customFormat="1" outlineLevel="1" x14ac:dyDescent="0.3">
      <c r="A219"/>
      <c r="B219" s="50"/>
      <c r="C219" s="48"/>
      <c r="D219" s="199"/>
      <c r="G219" s="33"/>
      <c r="H219" s="359"/>
      <c r="I219" s="360"/>
      <c r="J219" s="360"/>
      <c r="K219" s="361"/>
      <c r="M219" s="6"/>
      <c r="N219" s="6"/>
      <c r="O219" s="317"/>
      <c r="P219" s="323"/>
      <c r="Q219" s="277"/>
      <c r="R219"/>
      <c r="S219"/>
    </row>
    <row r="220" spans="1:19" s="3" customFormat="1" outlineLevel="1" x14ac:dyDescent="0.3">
      <c r="A220"/>
      <c r="B220" s="50"/>
      <c r="C220" s="48"/>
      <c r="D220" s="91" t="s">
        <v>897</v>
      </c>
      <c r="G220" s="33"/>
    </row>
    <row r="221" spans="1:19" s="3" customFormat="1" ht="14.4" customHeight="1" outlineLevel="1" x14ac:dyDescent="0.3">
      <c r="A221"/>
      <c r="B221" s="50" t="str">
        <f t="shared" ref="B221:B226" si="11">$B$3</f>
        <v>5.</v>
      </c>
      <c r="C221" s="48">
        <f>COUNTA(C$99:C220)+1</f>
        <v>56</v>
      </c>
      <c r="D221" s="91" t="str">
        <f>'2_LTS_Overview'!$E$101</f>
        <v xml:space="preserve">   economic sector 1</v>
      </c>
      <c r="E221" s="3" t="s">
        <v>161</v>
      </c>
      <c r="F221" s="3" t="s">
        <v>810</v>
      </c>
      <c r="G221" s="33" t="s">
        <v>862</v>
      </c>
      <c r="H221" s="158"/>
      <c r="I221" s="264">
        <v>0.45</v>
      </c>
      <c r="J221" s="264">
        <v>0.5</v>
      </c>
      <c r="K221" s="264">
        <v>0.55000000000000004</v>
      </c>
      <c r="M221" s="6" t="s">
        <v>899</v>
      </c>
      <c r="N221" s="6" t="s">
        <v>578</v>
      </c>
      <c r="O221" s="321" t="s">
        <v>1041</v>
      </c>
      <c r="P221" s="315" t="s">
        <v>1071</v>
      </c>
      <c r="Q221" s="324" t="s">
        <v>1072</v>
      </c>
      <c r="R221"/>
      <c r="S221"/>
    </row>
    <row r="222" spans="1:19" s="3" customFormat="1" outlineLevel="1" x14ac:dyDescent="0.3">
      <c r="A222"/>
      <c r="B222" s="50" t="str">
        <f t="shared" si="11"/>
        <v>5.</v>
      </c>
      <c r="C222" s="48">
        <f>COUNTA(C$99:C221)+1</f>
        <v>57</v>
      </c>
      <c r="D222" s="91" t="str">
        <f>'2_LTS_Overview'!$E$102</f>
        <v xml:space="preserve">   economic sector 2</v>
      </c>
      <c r="E222" s="3" t="s">
        <v>161</v>
      </c>
      <c r="F222" s="3" t="s">
        <v>810</v>
      </c>
      <c r="G222" s="33" t="s">
        <v>862</v>
      </c>
      <c r="H222" s="158"/>
      <c r="I222" s="264">
        <v>0.15</v>
      </c>
      <c r="J222" s="264">
        <v>0.2</v>
      </c>
      <c r="K222" s="264">
        <v>0.25</v>
      </c>
      <c r="M222" s="6" t="s">
        <v>899</v>
      </c>
      <c r="N222" s="6" t="s">
        <v>578</v>
      </c>
      <c r="O222" s="322"/>
      <c r="P222" s="322"/>
      <c r="Q222" s="322"/>
      <c r="R222"/>
      <c r="S222"/>
    </row>
    <row r="223" spans="1:19" s="3" customFormat="1" outlineLevel="1" x14ac:dyDescent="0.3">
      <c r="A223"/>
      <c r="B223" s="50" t="str">
        <f t="shared" si="11"/>
        <v>5.</v>
      </c>
      <c r="C223" s="48">
        <f>COUNTA(C$99:C222)+1</f>
        <v>58</v>
      </c>
      <c r="D223" s="91" t="str">
        <f>'2_LTS_Overview'!$E$103</f>
        <v xml:space="preserve">   economic sector 3</v>
      </c>
      <c r="E223" s="3" t="s">
        <v>161</v>
      </c>
      <c r="F223" s="3" t="s">
        <v>810</v>
      </c>
      <c r="G223" s="33" t="s">
        <v>862</v>
      </c>
      <c r="H223" s="158"/>
      <c r="I223" s="264">
        <v>0.15</v>
      </c>
      <c r="J223" s="264">
        <v>0.2</v>
      </c>
      <c r="K223" s="264">
        <v>0.2</v>
      </c>
      <c r="M223" s="6" t="s">
        <v>899</v>
      </c>
      <c r="N223" s="6" t="s">
        <v>578</v>
      </c>
      <c r="O223" s="322"/>
      <c r="P223" s="322"/>
      <c r="Q223" s="322"/>
      <c r="R223"/>
      <c r="S223"/>
    </row>
    <row r="224" spans="1:19" s="3" customFormat="1" outlineLevel="1" x14ac:dyDescent="0.3">
      <c r="A224"/>
      <c r="B224" s="50" t="str">
        <f t="shared" si="11"/>
        <v>5.</v>
      </c>
      <c r="C224" s="48">
        <f>COUNTA(C$99:C223)+1</f>
        <v>59</v>
      </c>
      <c r="D224" s="91" t="str">
        <f>'2_LTS_Overview'!$E$104</f>
        <v xml:space="preserve">   economic sector 4</v>
      </c>
      <c r="E224" s="3" t="s">
        <v>161</v>
      </c>
      <c r="F224" s="3" t="s">
        <v>810</v>
      </c>
      <c r="G224" s="33" t="s">
        <v>862</v>
      </c>
      <c r="H224" s="158"/>
      <c r="I224" s="264">
        <v>0.1</v>
      </c>
      <c r="J224" s="264">
        <v>0.05</v>
      </c>
      <c r="K224" s="264">
        <v>0</v>
      </c>
      <c r="M224" s="6" t="s">
        <v>899</v>
      </c>
      <c r="N224" s="6" t="s">
        <v>578</v>
      </c>
      <c r="O224" s="322"/>
      <c r="P224" s="322"/>
      <c r="Q224" s="322"/>
      <c r="R224"/>
      <c r="S224"/>
    </row>
    <row r="225" spans="1:21" s="3" customFormat="1" outlineLevel="1" x14ac:dyDescent="0.3">
      <c r="A225"/>
      <c r="B225" s="50" t="str">
        <f t="shared" si="11"/>
        <v>5.</v>
      </c>
      <c r="C225" s="48">
        <f>COUNTA(C$99:C224)+1</f>
        <v>60</v>
      </c>
      <c r="D225" s="91" t="str">
        <f>'2_LTS_Overview'!$E$105</f>
        <v xml:space="preserve">   economic sector 5</v>
      </c>
      <c r="E225" s="3" t="s">
        <v>161</v>
      </c>
      <c r="F225" s="3" t="s">
        <v>810</v>
      </c>
      <c r="G225" s="33" t="s">
        <v>862</v>
      </c>
      <c r="H225" s="158"/>
      <c r="I225" s="264">
        <v>0.1</v>
      </c>
      <c r="J225" s="264">
        <v>0.05</v>
      </c>
      <c r="K225" s="264">
        <v>0</v>
      </c>
      <c r="M225" s="6" t="s">
        <v>899</v>
      </c>
      <c r="N225" s="6" t="s">
        <v>578</v>
      </c>
      <c r="O225" s="322"/>
      <c r="P225" s="322"/>
      <c r="Q225" s="322"/>
      <c r="R225"/>
      <c r="S225"/>
    </row>
    <row r="226" spans="1:21" s="3" customFormat="1" outlineLevel="1" x14ac:dyDescent="0.3">
      <c r="A226"/>
      <c r="B226" s="50" t="str">
        <f t="shared" si="11"/>
        <v>5.</v>
      </c>
      <c r="C226" s="48">
        <f>COUNTA(C$99:C225)+1</f>
        <v>61</v>
      </c>
      <c r="D226" s="91" t="str">
        <f>'2_LTS_Overview'!$E$106</f>
        <v xml:space="preserve">   economic sector 6</v>
      </c>
      <c r="E226" s="3" t="s">
        <v>161</v>
      </c>
      <c r="F226" s="3" t="s">
        <v>810</v>
      </c>
      <c r="G226" s="33" t="s">
        <v>862</v>
      </c>
      <c r="H226" s="158"/>
      <c r="I226" s="264">
        <v>0.05</v>
      </c>
      <c r="J226" s="264">
        <v>0</v>
      </c>
      <c r="K226" s="264">
        <v>0</v>
      </c>
      <c r="M226" s="6" t="s">
        <v>899</v>
      </c>
      <c r="N226" s="6" t="s">
        <v>578</v>
      </c>
      <c r="O226" s="323"/>
      <c r="P226" s="323"/>
      <c r="Q226" s="323"/>
      <c r="R226"/>
      <c r="S226"/>
    </row>
    <row r="227" spans="1:21" s="3" customFormat="1" outlineLevel="1" x14ac:dyDescent="0.3">
      <c r="A227"/>
      <c r="B227" s="50"/>
      <c r="C227" s="48"/>
      <c r="D227" s="91"/>
      <c r="G227" s="33"/>
      <c r="H227" s="33"/>
      <c r="I227" s="265"/>
      <c r="J227" s="265"/>
      <c r="K227" s="265"/>
      <c r="L227" s="33"/>
      <c r="O227" s="33"/>
      <c r="P227" s="33"/>
      <c r="Q227" s="33"/>
      <c r="R227" s="33"/>
      <c r="S227" s="33"/>
      <c r="T227" s="33"/>
      <c r="U227" s="33"/>
    </row>
    <row r="228" spans="1:21" s="3" customFormat="1" ht="14.4" customHeight="1" outlineLevel="1" x14ac:dyDescent="0.3">
      <c r="A228"/>
      <c r="B228" s="50" t="str">
        <f>$B$3</f>
        <v>5.</v>
      </c>
      <c r="C228" s="48">
        <f>COUNTA(C$99:C227)+1</f>
        <v>62</v>
      </c>
      <c r="D228" s="199" t="s">
        <v>868</v>
      </c>
      <c r="E228" s="3" t="s">
        <v>161</v>
      </c>
      <c r="F228" s="3" t="s">
        <v>810</v>
      </c>
      <c r="G228" s="33" t="s">
        <v>862</v>
      </c>
      <c r="H228" s="158"/>
      <c r="I228" s="264">
        <v>0.25</v>
      </c>
      <c r="J228" s="264">
        <v>0.3</v>
      </c>
      <c r="K228" s="264">
        <v>0.35</v>
      </c>
      <c r="M228" s="6" t="s">
        <v>899</v>
      </c>
      <c r="N228" s="6" t="s">
        <v>578</v>
      </c>
      <c r="O228" s="321" t="s">
        <v>1042</v>
      </c>
      <c r="P228" s="315" t="s">
        <v>1071</v>
      </c>
      <c r="Q228" s="324" t="s">
        <v>1072</v>
      </c>
      <c r="R228"/>
      <c r="S228"/>
    </row>
    <row r="229" spans="1:21" s="3" customFormat="1" outlineLevel="1" x14ac:dyDescent="0.3">
      <c r="A229"/>
      <c r="B229" s="50" t="str">
        <f>$B$3</f>
        <v>5.</v>
      </c>
      <c r="C229" s="48">
        <f>COUNTA(C$99:C228)+1</f>
        <v>63</v>
      </c>
      <c r="D229" s="199" t="s">
        <v>867</v>
      </c>
      <c r="E229" s="3" t="s">
        <v>856</v>
      </c>
      <c r="F229" s="3" t="s">
        <v>810</v>
      </c>
      <c r="G229" s="33" t="s">
        <v>862</v>
      </c>
      <c r="H229" s="158"/>
      <c r="I229" s="200" t="s">
        <v>856</v>
      </c>
      <c r="J229" s="200" t="s">
        <v>856</v>
      </c>
      <c r="K229" s="200" t="s">
        <v>856</v>
      </c>
      <c r="M229" s="6" t="s">
        <v>899</v>
      </c>
      <c r="N229" s="6" t="s">
        <v>578</v>
      </c>
      <c r="O229" s="323"/>
      <c r="P229" s="323"/>
      <c r="Q229" s="323"/>
      <c r="R229"/>
      <c r="S229"/>
    </row>
    <row r="230" spans="1:21" s="3" customFormat="1" outlineLevel="1" x14ac:dyDescent="0.3">
      <c r="A230"/>
      <c r="B230" s="50"/>
      <c r="C230" s="48"/>
      <c r="D230" s="33"/>
      <c r="F230" s="33"/>
      <c r="G230" s="33"/>
      <c r="H230" s="33"/>
      <c r="I230" s="33"/>
      <c r="J230" s="33"/>
      <c r="K230" s="33"/>
      <c r="L230" s="33"/>
      <c r="M230" s="33"/>
      <c r="N230" s="33"/>
      <c r="O230" s="33"/>
      <c r="P230" s="33"/>
      <c r="Q230" s="33"/>
      <c r="R230" s="33"/>
      <c r="S230" s="33"/>
      <c r="T230" s="33"/>
      <c r="U230" s="33"/>
    </row>
    <row r="231" spans="1:21" s="3" customFormat="1" outlineLevel="1" x14ac:dyDescent="0.3">
      <c r="A231"/>
      <c r="B231" s="50"/>
      <c r="C231" s="48"/>
      <c r="D231" s="33"/>
      <c r="F231" s="33"/>
      <c r="G231" s="33"/>
      <c r="H231" s="33"/>
      <c r="I231" s="33"/>
      <c r="J231" s="33"/>
      <c r="K231" s="33"/>
      <c r="L231" s="33"/>
      <c r="M231" s="33"/>
      <c r="N231" s="33"/>
      <c r="O231" s="33"/>
      <c r="P231" s="33"/>
      <c r="Q231" s="33"/>
      <c r="R231" s="33"/>
      <c r="S231" s="33"/>
      <c r="T231" s="33"/>
      <c r="U231" s="33"/>
    </row>
    <row r="232" spans="1:21" s="3" customFormat="1" outlineLevel="1" x14ac:dyDescent="0.3">
      <c r="A232"/>
      <c r="B232" s="50"/>
      <c r="C232" s="48"/>
      <c r="D232" s="201" t="s">
        <v>854</v>
      </c>
      <c r="F232" s="33"/>
      <c r="G232" s="33"/>
      <c r="H232" s="33"/>
      <c r="I232" s="33"/>
      <c r="J232" s="33"/>
      <c r="K232" s="33"/>
      <c r="L232" s="33"/>
      <c r="M232" s="33"/>
      <c r="N232" s="33"/>
      <c r="O232" s="33"/>
      <c r="P232" s="33"/>
      <c r="Q232" s="33"/>
      <c r="R232" s="33"/>
      <c r="S232" s="33"/>
      <c r="T232" s="33"/>
      <c r="U232" s="33"/>
    </row>
    <row r="233" spans="1:21" s="3" customFormat="1" ht="14.4" customHeight="1" outlineLevel="1" x14ac:dyDescent="0.3">
      <c r="A233"/>
      <c r="B233" s="50" t="str">
        <f>$B$3</f>
        <v>5.</v>
      </c>
      <c r="C233" s="48">
        <f>COUNTA(C$99:C232)+1</f>
        <v>64</v>
      </c>
      <c r="D233" s="194" t="s">
        <v>869</v>
      </c>
      <c r="E233" s="3" t="s">
        <v>45</v>
      </c>
      <c r="F233" s="3" t="s">
        <v>810</v>
      </c>
      <c r="G233" s="33" t="s">
        <v>862</v>
      </c>
      <c r="H233" s="353" t="s">
        <v>1</v>
      </c>
      <c r="I233" s="354"/>
      <c r="J233" s="354"/>
      <c r="K233" s="355"/>
      <c r="M233" s="6" t="s">
        <v>678</v>
      </c>
      <c r="N233" s="6" t="s">
        <v>578</v>
      </c>
      <c r="O233" s="321" t="s">
        <v>1043</v>
      </c>
      <c r="P233" s="315" t="s">
        <v>1071</v>
      </c>
      <c r="Q233" s="324" t="s">
        <v>1072</v>
      </c>
      <c r="R233"/>
      <c r="S233"/>
    </row>
    <row r="234" spans="1:21" s="3" customFormat="1" outlineLevel="1" x14ac:dyDescent="0.3">
      <c r="A234"/>
      <c r="B234" s="50"/>
      <c r="C234" s="48"/>
      <c r="D234" s="194"/>
      <c r="G234" s="33"/>
      <c r="H234" s="356"/>
      <c r="I234" s="357"/>
      <c r="J234" s="357"/>
      <c r="K234" s="358"/>
      <c r="M234" s="6"/>
      <c r="N234" s="6"/>
      <c r="O234" s="322"/>
      <c r="P234" s="322"/>
      <c r="Q234" s="276"/>
      <c r="R234"/>
      <c r="S234"/>
    </row>
    <row r="235" spans="1:21" s="3" customFormat="1" outlineLevel="1" x14ac:dyDescent="0.3">
      <c r="A235"/>
      <c r="B235" s="50"/>
      <c r="C235" s="48"/>
      <c r="D235" s="194"/>
      <c r="G235" s="33"/>
      <c r="H235" s="356"/>
      <c r="I235" s="357"/>
      <c r="J235" s="357"/>
      <c r="K235" s="358"/>
      <c r="M235" s="6"/>
      <c r="N235" s="6"/>
      <c r="O235" s="322"/>
      <c r="P235" s="322"/>
      <c r="Q235" s="276"/>
      <c r="R235"/>
      <c r="S235"/>
    </row>
    <row r="236" spans="1:21" s="3" customFormat="1" outlineLevel="1" x14ac:dyDescent="0.3">
      <c r="A236"/>
      <c r="B236" s="50"/>
      <c r="C236" s="48"/>
      <c r="D236" s="194"/>
      <c r="G236" s="33"/>
      <c r="H236" s="359"/>
      <c r="I236" s="360"/>
      <c r="J236" s="360"/>
      <c r="K236" s="361"/>
      <c r="M236" s="6"/>
      <c r="N236" s="6"/>
      <c r="O236" s="323"/>
      <c r="P236" s="323"/>
      <c r="Q236" s="277"/>
      <c r="R236"/>
      <c r="S236"/>
    </row>
    <row r="237" spans="1:21" s="3" customFormat="1" outlineLevel="1" x14ac:dyDescent="0.3">
      <c r="A237"/>
      <c r="B237" s="50"/>
      <c r="C237" s="48"/>
      <c r="D237" s="195" t="s">
        <v>897</v>
      </c>
      <c r="G237" s="33"/>
      <c r="R237"/>
      <c r="S237"/>
    </row>
    <row r="238" spans="1:21" s="3" customFormat="1" outlineLevel="1" x14ac:dyDescent="0.3">
      <c r="A238"/>
      <c r="B238" s="50" t="str">
        <f t="shared" ref="B238:B245" si="12">$B$3</f>
        <v>5.</v>
      </c>
      <c r="C238" s="48">
        <f>COUNTA(C$99:C237)+1</f>
        <v>65</v>
      </c>
      <c r="D238" s="195" t="str">
        <f>'2_LTS_Overview'!$E$101</f>
        <v xml:space="preserve">   economic sector 1</v>
      </c>
      <c r="E238" s="3" t="s">
        <v>161</v>
      </c>
      <c r="F238" s="3" t="s">
        <v>810</v>
      </c>
      <c r="G238" s="33" t="s">
        <v>863</v>
      </c>
      <c r="H238" s="158"/>
      <c r="I238" s="264">
        <v>0.35</v>
      </c>
      <c r="J238" s="264">
        <v>0.3</v>
      </c>
      <c r="K238" s="264">
        <v>0.25</v>
      </c>
      <c r="M238" s="6" t="s">
        <v>899</v>
      </c>
      <c r="N238" s="6" t="s">
        <v>578</v>
      </c>
      <c r="O238" s="321" t="s">
        <v>1043</v>
      </c>
      <c r="P238" s="315" t="s">
        <v>1071</v>
      </c>
      <c r="Q238" s="324" t="s">
        <v>1072</v>
      </c>
      <c r="R238"/>
      <c r="S238"/>
    </row>
    <row r="239" spans="1:21" s="3" customFormat="1" outlineLevel="1" x14ac:dyDescent="0.3">
      <c r="A239"/>
      <c r="B239" s="50" t="str">
        <f t="shared" si="12"/>
        <v>5.</v>
      </c>
      <c r="C239" s="48">
        <f>COUNTA(C$99:C238)+1</f>
        <v>66</v>
      </c>
      <c r="D239" s="195" t="str">
        <f>'2_LTS_Overview'!$E$102</f>
        <v xml:space="preserve">   economic sector 2</v>
      </c>
      <c r="E239" s="3" t="s">
        <v>161</v>
      </c>
      <c r="F239" s="3" t="s">
        <v>810</v>
      </c>
      <c r="G239" s="33" t="s">
        <v>863</v>
      </c>
      <c r="H239" s="158"/>
      <c r="I239" s="264">
        <v>0.25</v>
      </c>
      <c r="J239" s="264">
        <v>0.25</v>
      </c>
      <c r="K239" s="264">
        <v>0.25</v>
      </c>
      <c r="M239" s="6" t="s">
        <v>899</v>
      </c>
      <c r="N239" s="6" t="s">
        <v>578</v>
      </c>
      <c r="O239" s="322"/>
      <c r="P239" s="322"/>
      <c r="Q239" s="322"/>
      <c r="R239"/>
      <c r="S239"/>
    </row>
    <row r="240" spans="1:21" s="3" customFormat="1" outlineLevel="1" x14ac:dyDescent="0.3">
      <c r="A240"/>
      <c r="B240" s="50" t="str">
        <f t="shared" si="12"/>
        <v>5.</v>
      </c>
      <c r="C240" s="48">
        <f>COUNTA(C$99:C239)+1</f>
        <v>67</v>
      </c>
      <c r="D240" s="195" t="str">
        <f>'2_LTS_Overview'!$E$103</f>
        <v xml:space="preserve">   economic sector 3</v>
      </c>
      <c r="E240" s="3" t="s">
        <v>161</v>
      </c>
      <c r="F240" s="3" t="s">
        <v>810</v>
      </c>
      <c r="G240" s="33" t="s">
        <v>863</v>
      </c>
      <c r="H240" s="158"/>
      <c r="I240" s="264">
        <v>0.15</v>
      </c>
      <c r="J240" s="264">
        <v>0.2</v>
      </c>
      <c r="K240" s="264">
        <v>0.15</v>
      </c>
      <c r="M240" s="6" t="s">
        <v>899</v>
      </c>
      <c r="N240" s="6" t="s">
        <v>578</v>
      </c>
      <c r="O240" s="322"/>
      <c r="P240" s="322"/>
      <c r="Q240" s="322"/>
      <c r="R240"/>
      <c r="S240"/>
    </row>
    <row r="241" spans="1:19" s="3" customFormat="1" outlineLevel="1" x14ac:dyDescent="0.3">
      <c r="A241"/>
      <c r="B241" s="50" t="str">
        <f t="shared" si="12"/>
        <v>5.</v>
      </c>
      <c r="C241" s="48">
        <f>COUNTA(C$99:C240)+1</f>
        <v>68</v>
      </c>
      <c r="D241" s="195" t="str">
        <f>'2_LTS_Overview'!$E$104</f>
        <v xml:space="preserve">   economic sector 4</v>
      </c>
      <c r="E241" s="3" t="s">
        <v>161</v>
      </c>
      <c r="F241" s="3" t="s">
        <v>810</v>
      </c>
      <c r="G241" s="33" t="s">
        <v>863</v>
      </c>
      <c r="H241" s="158"/>
      <c r="I241" s="264">
        <v>0.1</v>
      </c>
      <c r="J241" s="264">
        <v>0.1</v>
      </c>
      <c r="K241" s="264">
        <v>0.15</v>
      </c>
      <c r="M241" s="6" t="s">
        <v>899</v>
      </c>
      <c r="N241" s="6" t="s">
        <v>578</v>
      </c>
      <c r="O241" s="322"/>
      <c r="P241" s="322"/>
      <c r="Q241" s="322"/>
      <c r="R241"/>
      <c r="S241"/>
    </row>
    <row r="242" spans="1:19" s="3" customFormat="1" outlineLevel="1" x14ac:dyDescent="0.3">
      <c r="A242"/>
      <c r="B242" s="50" t="str">
        <f t="shared" si="12"/>
        <v>5.</v>
      </c>
      <c r="C242" s="48">
        <f>COUNTA(C$99:C241)+1</f>
        <v>69</v>
      </c>
      <c r="D242" s="195" t="str">
        <f>'2_LTS_Overview'!$E$105</f>
        <v xml:space="preserve">   economic sector 5</v>
      </c>
      <c r="E242" s="3" t="s">
        <v>161</v>
      </c>
      <c r="F242" s="3" t="s">
        <v>810</v>
      </c>
      <c r="G242" s="33" t="s">
        <v>863</v>
      </c>
      <c r="H242" s="158"/>
      <c r="I242" s="264">
        <v>0.1</v>
      </c>
      <c r="J242" s="264">
        <v>0.1</v>
      </c>
      <c r="K242" s="264">
        <v>0.1</v>
      </c>
      <c r="M242" s="6" t="s">
        <v>899</v>
      </c>
      <c r="N242" s="6" t="s">
        <v>578</v>
      </c>
      <c r="O242" s="322"/>
      <c r="P242" s="322"/>
      <c r="Q242" s="322"/>
      <c r="R242"/>
      <c r="S242"/>
    </row>
    <row r="243" spans="1:19" s="3" customFormat="1" outlineLevel="1" x14ac:dyDescent="0.3">
      <c r="A243"/>
      <c r="B243" s="50" t="str">
        <f t="shared" si="12"/>
        <v>5.</v>
      </c>
      <c r="C243" s="48">
        <f>COUNTA(C$99:C242)+1</f>
        <v>70</v>
      </c>
      <c r="D243" s="195" t="str">
        <f>'2_LTS_Overview'!$E$106</f>
        <v xml:space="preserve">   economic sector 6</v>
      </c>
      <c r="E243" s="3" t="s">
        <v>161</v>
      </c>
      <c r="F243" s="3" t="s">
        <v>810</v>
      </c>
      <c r="G243" s="33" t="s">
        <v>863</v>
      </c>
      <c r="H243" s="158"/>
      <c r="I243" s="264">
        <v>0.05</v>
      </c>
      <c r="J243" s="264">
        <v>0.05</v>
      </c>
      <c r="K243" s="264">
        <v>0.1</v>
      </c>
      <c r="M243" s="6" t="s">
        <v>899</v>
      </c>
      <c r="N243" s="6" t="s">
        <v>578</v>
      </c>
      <c r="O243" s="323"/>
      <c r="P243" s="323"/>
      <c r="Q243" s="323"/>
      <c r="R243"/>
      <c r="S243"/>
    </row>
    <row r="244" spans="1:19" s="3" customFormat="1" outlineLevel="1" x14ac:dyDescent="0.3">
      <c r="A244"/>
      <c r="B244" s="50"/>
      <c r="C244" s="48"/>
      <c r="D244" s="194"/>
      <c r="F244" s="33"/>
      <c r="G244" s="33"/>
      <c r="H244" s="33"/>
      <c r="I244" s="33"/>
      <c r="J244" s="33"/>
      <c r="K244" s="33"/>
    </row>
    <row r="245" spans="1:19" s="3" customFormat="1" outlineLevel="1" x14ac:dyDescent="0.3">
      <c r="A245"/>
      <c r="B245" s="50" t="str">
        <f t="shared" si="12"/>
        <v>5.</v>
      </c>
      <c r="C245" s="48">
        <f>COUNTA(C$99:C244)+1</f>
        <v>71</v>
      </c>
      <c r="D245" s="194" t="s">
        <v>868</v>
      </c>
      <c r="E245" s="20" t="s">
        <v>161</v>
      </c>
      <c r="F245" s="3" t="s">
        <v>810</v>
      </c>
      <c r="G245" s="33" t="s">
        <v>863</v>
      </c>
      <c r="H245" s="158"/>
      <c r="I245" s="264">
        <v>0.2</v>
      </c>
      <c r="J245" s="264">
        <v>0.18</v>
      </c>
      <c r="K245" s="264">
        <v>0.15</v>
      </c>
      <c r="M245" s="6" t="s">
        <v>899</v>
      </c>
      <c r="N245" s="6" t="s">
        <v>578</v>
      </c>
      <c r="O245" s="321" t="s">
        <v>1043</v>
      </c>
      <c r="P245" s="315" t="s">
        <v>1071</v>
      </c>
      <c r="Q245" s="324" t="s">
        <v>1072</v>
      </c>
      <c r="R245"/>
      <c r="S245"/>
    </row>
    <row r="246" spans="1:19" outlineLevel="1" x14ac:dyDescent="0.3">
      <c r="B246" s="50" t="str">
        <f>$B$3</f>
        <v>5.</v>
      </c>
      <c r="C246" s="48">
        <f>COUNTA(C$99:C245)+1</f>
        <v>72</v>
      </c>
      <c r="D246" s="194" t="s">
        <v>867</v>
      </c>
      <c r="E246" s="3" t="s">
        <v>856</v>
      </c>
      <c r="F246" s="3" t="s">
        <v>810</v>
      </c>
      <c r="G246" s="33" t="s">
        <v>863</v>
      </c>
      <c r="H246" s="158"/>
      <c r="I246" s="200" t="s">
        <v>856</v>
      </c>
      <c r="J246" s="200" t="s">
        <v>856</v>
      </c>
      <c r="K246" s="200" t="s">
        <v>856</v>
      </c>
      <c r="L246" s="3"/>
      <c r="M246" s="6" t="s">
        <v>899</v>
      </c>
      <c r="N246" s="6" t="s">
        <v>578</v>
      </c>
      <c r="O246" s="323"/>
      <c r="P246" s="323"/>
      <c r="Q246" s="323"/>
    </row>
    <row r="247" spans="1:19" outlineLevel="1" x14ac:dyDescent="0.3">
      <c r="B247" s="103"/>
      <c r="C247" s="103"/>
    </row>
    <row r="248" spans="1:19" outlineLevel="1" x14ac:dyDescent="0.3">
      <c r="B248" s="103"/>
      <c r="C248" s="103"/>
    </row>
    <row r="249" spans="1:19" ht="15" thickBot="1" x14ac:dyDescent="0.35">
      <c r="B249" s="256" t="s">
        <v>971</v>
      </c>
      <c r="C249" s="131"/>
      <c r="D249" s="81"/>
      <c r="E249" s="81"/>
      <c r="F249" s="81"/>
      <c r="G249" s="81"/>
      <c r="H249" s="81"/>
      <c r="I249" s="81"/>
      <c r="J249" s="81"/>
      <c r="K249" s="81"/>
      <c r="L249" s="81"/>
      <c r="M249" s="81"/>
      <c r="N249" s="81"/>
      <c r="O249" s="81"/>
      <c r="P249" s="81"/>
      <c r="Q249" s="81"/>
    </row>
    <row r="250" spans="1:19" ht="15" thickTop="1" x14ac:dyDescent="0.3">
      <c r="B250" s="103"/>
      <c r="C250" s="103"/>
    </row>
    <row r="251" spans="1:19" x14ac:dyDescent="0.3">
      <c r="B251" s="134" t="s">
        <v>986</v>
      </c>
      <c r="C251" s="103"/>
    </row>
    <row r="252" spans="1:19" x14ac:dyDescent="0.3">
      <c r="B252" s="134"/>
      <c r="C252" s="103"/>
    </row>
    <row r="253" spans="1:19" x14ac:dyDescent="0.3">
      <c r="B253" s="103"/>
      <c r="C253" s="103"/>
    </row>
    <row r="254" spans="1:19" outlineLevel="1" x14ac:dyDescent="0.3">
      <c r="B254" s="135" t="s">
        <v>10</v>
      </c>
      <c r="C254" s="135"/>
      <c r="D254" s="72" t="s">
        <v>777</v>
      </c>
      <c r="E254" s="72" t="s">
        <v>12</v>
      </c>
      <c r="F254" s="72" t="s">
        <v>549</v>
      </c>
      <c r="G254" s="72" t="s">
        <v>13</v>
      </c>
      <c r="H254" s="156" t="s">
        <v>14</v>
      </c>
      <c r="I254" s="156">
        <f>ST_milestone</f>
        <v>2025</v>
      </c>
      <c r="J254" s="156">
        <f>MT_milestone</f>
        <v>2035</v>
      </c>
      <c r="K254" s="72">
        <f>LT_milestone</f>
        <v>2050</v>
      </c>
      <c r="L254" s="64"/>
      <c r="M254" s="72" t="s">
        <v>595</v>
      </c>
      <c r="N254" s="72" t="s">
        <v>596</v>
      </c>
      <c r="O254" s="72" t="s">
        <v>15</v>
      </c>
      <c r="P254" s="72" t="s">
        <v>160</v>
      </c>
      <c r="Q254" s="72" t="s">
        <v>685</v>
      </c>
      <c r="R254" s="64"/>
    </row>
    <row r="255" spans="1:19" outlineLevel="1" x14ac:dyDescent="0.3">
      <c r="B255" s="103"/>
      <c r="C255" s="103"/>
      <c r="R255" s="64"/>
    </row>
    <row r="256" spans="1:19" outlineLevel="1" x14ac:dyDescent="0.3">
      <c r="B256" s="50"/>
      <c r="C256" s="48"/>
      <c r="D256" s="196" t="s">
        <v>855</v>
      </c>
      <c r="R256" s="64"/>
    </row>
    <row r="257" spans="2:19" outlineLevel="1" x14ac:dyDescent="0.3">
      <c r="B257" s="50" t="str">
        <f>$B$3</f>
        <v>5.</v>
      </c>
      <c r="C257" s="48">
        <f>COUNTA(C$99:C256)+1</f>
        <v>73</v>
      </c>
      <c r="D257" s="203" t="s">
        <v>875</v>
      </c>
      <c r="E257" s="3" t="s">
        <v>45</v>
      </c>
      <c r="F257" s="3" t="s">
        <v>810</v>
      </c>
      <c r="G257" s="3" t="s">
        <v>14</v>
      </c>
      <c r="H257" s="353" t="s">
        <v>1</v>
      </c>
      <c r="I257" s="354"/>
      <c r="J257" s="354"/>
      <c r="K257" s="355"/>
      <c r="M257" t="s">
        <v>677</v>
      </c>
      <c r="N257" t="s">
        <v>577</v>
      </c>
      <c r="O257" s="275" t="s">
        <v>974</v>
      </c>
      <c r="P257" s="275"/>
      <c r="Q257" s="275"/>
      <c r="R257" s="64"/>
    </row>
    <row r="258" spans="2:19" outlineLevel="1" x14ac:dyDescent="0.3">
      <c r="B258" s="50"/>
      <c r="C258" s="48"/>
      <c r="D258" s="198"/>
      <c r="H258" s="356"/>
      <c r="I258" s="357"/>
      <c r="J258" s="357"/>
      <c r="K258" s="358"/>
      <c r="O258" s="276"/>
      <c r="P258" s="276"/>
      <c r="Q258" s="276"/>
      <c r="R258" s="64"/>
    </row>
    <row r="259" spans="2:19" outlineLevel="1" x14ac:dyDescent="0.3">
      <c r="B259" s="50"/>
      <c r="C259" s="48"/>
      <c r="D259" s="198"/>
      <c r="H259" s="356"/>
      <c r="I259" s="357"/>
      <c r="J259" s="357"/>
      <c r="K259" s="358"/>
      <c r="O259" s="276"/>
      <c r="P259" s="276"/>
      <c r="Q259" s="276"/>
      <c r="R259" s="64"/>
    </row>
    <row r="260" spans="2:19" outlineLevel="1" x14ac:dyDescent="0.3">
      <c r="B260" s="50"/>
      <c r="C260" s="48"/>
      <c r="D260" s="198"/>
      <c r="H260" s="359"/>
      <c r="I260" s="360"/>
      <c r="J260" s="360"/>
      <c r="K260" s="361"/>
      <c r="O260" s="277"/>
      <c r="P260" s="277"/>
      <c r="Q260" s="277"/>
      <c r="R260" s="64"/>
    </row>
    <row r="261" spans="2:19" outlineLevel="1" x14ac:dyDescent="0.3">
      <c r="B261" s="50"/>
      <c r="C261" s="48"/>
      <c r="D261" s="198"/>
      <c r="R261" s="64"/>
    </row>
    <row r="262" spans="2:19" s="3" customFormat="1" outlineLevel="1" x14ac:dyDescent="0.3">
      <c r="B262" s="50" t="str">
        <f>$B$3</f>
        <v>5.</v>
      </c>
      <c r="C262" s="48">
        <f>COUNTA(C$99:C261)+1</f>
        <v>74</v>
      </c>
      <c r="D262" s="203" t="s">
        <v>890</v>
      </c>
      <c r="E262" s="6" t="str">
        <f>local_currency</f>
        <v>[local currency]</v>
      </c>
      <c r="F262" s="6" t="s">
        <v>811</v>
      </c>
      <c r="G262" s="3" t="s">
        <v>14</v>
      </c>
      <c r="H262" s="192" t="s">
        <v>793</v>
      </c>
      <c r="I262" s="158"/>
      <c r="J262" s="158"/>
      <c r="K262" s="158"/>
      <c r="M262" t="s">
        <v>677</v>
      </c>
      <c r="N262" t="s">
        <v>577</v>
      </c>
      <c r="O262" s="321" t="s">
        <v>974</v>
      </c>
      <c r="P262" s="368"/>
      <c r="Q262" s="368"/>
      <c r="R262"/>
      <c r="S262"/>
    </row>
    <row r="263" spans="2:19" s="3" customFormat="1" outlineLevel="1" x14ac:dyDescent="0.3">
      <c r="B263" s="50"/>
      <c r="C263" s="48"/>
      <c r="D263" s="198" t="s">
        <v>891</v>
      </c>
      <c r="E263" s="6"/>
      <c r="F263" s="6"/>
      <c r="G263" s="6"/>
      <c r="H263" s="6"/>
      <c r="I263" s="6"/>
      <c r="J263" s="6"/>
      <c r="K263" s="6"/>
      <c r="L263" s="6"/>
      <c r="M263" s="6"/>
      <c r="N263" s="6"/>
      <c r="O263" s="322"/>
      <c r="P263" s="369"/>
      <c r="Q263" s="369"/>
      <c r="R263"/>
      <c r="S263"/>
    </row>
    <row r="264" spans="2:19" s="3" customFormat="1" outlineLevel="1" x14ac:dyDescent="0.3">
      <c r="B264" s="50" t="str">
        <f t="shared" ref="B264:B269" si="13">$B$3</f>
        <v>5.</v>
      </c>
      <c r="C264" s="48">
        <f>COUNTA(C$99:C263)+1</f>
        <v>75</v>
      </c>
      <c r="D264" s="198" t="str">
        <f>'2_LTS_Overview'!$E$101</f>
        <v xml:space="preserve">   economic sector 1</v>
      </c>
      <c r="E264" s="6" t="str">
        <f t="shared" ref="E264:E269" si="14">local_currency</f>
        <v>[local currency]</v>
      </c>
      <c r="F264" s="6" t="s">
        <v>811</v>
      </c>
      <c r="G264" s="3" t="s">
        <v>14</v>
      </c>
      <c r="H264" s="192" t="s">
        <v>793</v>
      </c>
      <c r="I264" s="158"/>
      <c r="J264" s="158"/>
      <c r="K264" s="158"/>
      <c r="M264" t="s">
        <v>677</v>
      </c>
      <c r="N264" t="s">
        <v>577</v>
      </c>
      <c r="O264" s="322"/>
      <c r="P264" s="369"/>
      <c r="Q264" s="369"/>
      <c r="R264"/>
      <c r="S264"/>
    </row>
    <row r="265" spans="2:19" s="3" customFormat="1" outlineLevel="1" x14ac:dyDescent="0.3">
      <c r="B265" s="50" t="str">
        <f t="shared" si="13"/>
        <v>5.</v>
      </c>
      <c r="C265" s="48">
        <f>COUNTA(C$99:C264)+1</f>
        <v>76</v>
      </c>
      <c r="D265" s="198" t="str">
        <f>'2_LTS_Overview'!$E$102</f>
        <v xml:space="preserve">   economic sector 2</v>
      </c>
      <c r="E265" s="6" t="str">
        <f t="shared" si="14"/>
        <v>[local currency]</v>
      </c>
      <c r="F265" s="6" t="s">
        <v>811</v>
      </c>
      <c r="G265" s="3" t="s">
        <v>14</v>
      </c>
      <c r="H265" s="192" t="s">
        <v>793</v>
      </c>
      <c r="I265" s="158"/>
      <c r="J265" s="158"/>
      <c r="K265" s="158"/>
      <c r="M265" t="s">
        <v>677</v>
      </c>
      <c r="N265" t="s">
        <v>577</v>
      </c>
      <c r="O265" s="322"/>
      <c r="P265" s="369"/>
      <c r="Q265" s="369"/>
      <c r="R265"/>
      <c r="S265"/>
    </row>
    <row r="266" spans="2:19" s="3" customFormat="1" outlineLevel="1" x14ac:dyDescent="0.3">
      <c r="B266" s="50" t="str">
        <f t="shared" si="13"/>
        <v>5.</v>
      </c>
      <c r="C266" s="48">
        <f>COUNTA(C$99:C265)+1</f>
        <v>77</v>
      </c>
      <c r="D266" s="198" t="str">
        <f>'2_LTS_Overview'!$E$103</f>
        <v xml:space="preserve">   economic sector 3</v>
      </c>
      <c r="E266" s="6" t="str">
        <f t="shared" si="14"/>
        <v>[local currency]</v>
      </c>
      <c r="F266" s="6" t="s">
        <v>811</v>
      </c>
      <c r="G266" s="3" t="s">
        <v>14</v>
      </c>
      <c r="H266" s="192" t="s">
        <v>793</v>
      </c>
      <c r="I266" s="158"/>
      <c r="J266" s="158"/>
      <c r="K266" s="158"/>
      <c r="M266" t="s">
        <v>677</v>
      </c>
      <c r="N266" t="s">
        <v>577</v>
      </c>
      <c r="O266" s="322"/>
      <c r="P266" s="369"/>
      <c r="Q266" s="369"/>
      <c r="R266"/>
      <c r="S266"/>
    </row>
    <row r="267" spans="2:19" s="3" customFormat="1" outlineLevel="1" x14ac:dyDescent="0.3">
      <c r="B267" s="50" t="str">
        <f t="shared" si="13"/>
        <v>5.</v>
      </c>
      <c r="C267" s="48">
        <f>COUNTA(C$99:C266)+1</f>
        <v>78</v>
      </c>
      <c r="D267" s="198" t="str">
        <f>'2_LTS_Overview'!$E$104</f>
        <v xml:space="preserve">   economic sector 4</v>
      </c>
      <c r="E267" s="6" t="str">
        <f t="shared" si="14"/>
        <v>[local currency]</v>
      </c>
      <c r="F267" s="6" t="s">
        <v>811</v>
      </c>
      <c r="G267" s="3" t="s">
        <v>14</v>
      </c>
      <c r="H267" s="192" t="s">
        <v>793</v>
      </c>
      <c r="I267" s="158"/>
      <c r="J267" s="158"/>
      <c r="K267" s="158"/>
      <c r="M267" t="s">
        <v>677</v>
      </c>
      <c r="N267" t="s">
        <v>577</v>
      </c>
      <c r="O267" s="322"/>
      <c r="P267" s="369"/>
      <c r="Q267" s="369"/>
      <c r="R267"/>
      <c r="S267"/>
    </row>
    <row r="268" spans="2:19" s="3" customFormat="1" outlineLevel="1" x14ac:dyDescent="0.3">
      <c r="B268" s="50" t="str">
        <f t="shared" si="13"/>
        <v>5.</v>
      </c>
      <c r="C268" s="48">
        <f>COUNTA(C$99:C267)+1</f>
        <v>79</v>
      </c>
      <c r="D268" s="198" t="str">
        <f>'2_LTS_Overview'!$E$105</f>
        <v xml:space="preserve">   economic sector 5</v>
      </c>
      <c r="E268" s="6" t="str">
        <f t="shared" si="14"/>
        <v>[local currency]</v>
      </c>
      <c r="F268" s="6" t="s">
        <v>811</v>
      </c>
      <c r="G268" s="3" t="s">
        <v>14</v>
      </c>
      <c r="H268" s="192" t="s">
        <v>793</v>
      </c>
      <c r="I268" s="158"/>
      <c r="J268" s="158"/>
      <c r="K268" s="158"/>
      <c r="M268" t="s">
        <v>677</v>
      </c>
      <c r="N268" t="s">
        <v>577</v>
      </c>
      <c r="O268" s="322"/>
      <c r="P268" s="369"/>
      <c r="Q268" s="369"/>
      <c r="R268"/>
      <c r="S268"/>
    </row>
    <row r="269" spans="2:19" s="3" customFormat="1" outlineLevel="1" x14ac:dyDescent="0.3">
      <c r="B269" s="50" t="str">
        <f t="shared" si="13"/>
        <v>5.</v>
      </c>
      <c r="C269" s="48">
        <f>COUNTA(C$99:C268)+1</f>
        <v>80</v>
      </c>
      <c r="D269" s="198" t="str">
        <f>'2_LTS_Overview'!$E$106</f>
        <v xml:space="preserve">   economic sector 6</v>
      </c>
      <c r="E269" s="6" t="str">
        <f t="shared" si="14"/>
        <v>[local currency]</v>
      </c>
      <c r="F269" s="6" t="s">
        <v>811</v>
      </c>
      <c r="G269" s="3" t="s">
        <v>14</v>
      </c>
      <c r="H269" s="192" t="s">
        <v>793</v>
      </c>
      <c r="I269" s="158"/>
      <c r="J269" s="158"/>
      <c r="K269" s="158"/>
      <c r="M269" t="s">
        <v>677</v>
      </c>
      <c r="N269" t="s">
        <v>577</v>
      </c>
      <c r="O269" s="323"/>
      <c r="P269" s="370"/>
      <c r="Q269" s="370"/>
      <c r="R269"/>
      <c r="S269"/>
    </row>
    <row r="270" spans="2:19" s="3" customFormat="1" outlineLevel="1" x14ac:dyDescent="0.3">
      <c r="B270" s="50"/>
      <c r="C270" s="48"/>
      <c r="D270" s="198"/>
      <c r="E270" s="6"/>
      <c r="O270" s="48"/>
      <c r="P270" s="48"/>
      <c r="Q270" s="48"/>
      <c r="R270"/>
      <c r="S270"/>
    </row>
    <row r="271" spans="2:19" outlineLevel="1" x14ac:dyDescent="0.3">
      <c r="B271" s="50" t="str">
        <f>$B$3</f>
        <v>5.</v>
      </c>
      <c r="C271" s="48">
        <f>COUNTA(C$99:C270)+1</f>
        <v>81</v>
      </c>
      <c r="D271" s="203" t="s">
        <v>892</v>
      </c>
      <c r="E271" s="3" t="s">
        <v>45</v>
      </c>
      <c r="F271" s="3" t="s">
        <v>810</v>
      </c>
      <c r="G271" s="3" t="s">
        <v>14</v>
      </c>
      <c r="H271" s="353" t="s">
        <v>1</v>
      </c>
      <c r="I271" s="354"/>
      <c r="J271" s="354"/>
      <c r="K271" s="355"/>
      <c r="M271" t="s">
        <v>677</v>
      </c>
      <c r="N271" t="s">
        <v>577</v>
      </c>
      <c r="O271" s="275" t="s">
        <v>974</v>
      </c>
      <c r="P271" s="275"/>
      <c r="Q271" s="275"/>
      <c r="R271" s="64"/>
    </row>
    <row r="272" spans="2:19" outlineLevel="1" x14ac:dyDescent="0.3">
      <c r="B272" s="50"/>
      <c r="C272" s="48"/>
      <c r="D272" s="198"/>
      <c r="H272" s="356"/>
      <c r="I272" s="357"/>
      <c r="J272" s="357"/>
      <c r="K272" s="358"/>
      <c r="O272" s="276"/>
      <c r="P272" s="276"/>
      <c r="Q272" s="276"/>
      <c r="R272" s="64"/>
    </row>
    <row r="273" spans="2:19" outlineLevel="1" x14ac:dyDescent="0.3">
      <c r="B273" s="50"/>
      <c r="C273" s="48"/>
      <c r="D273" s="198"/>
      <c r="H273" s="356"/>
      <c r="I273" s="357"/>
      <c r="J273" s="357"/>
      <c r="K273" s="358"/>
      <c r="O273" s="276"/>
      <c r="P273" s="276"/>
      <c r="Q273" s="276"/>
      <c r="R273" s="64"/>
    </row>
    <row r="274" spans="2:19" outlineLevel="1" x14ac:dyDescent="0.3">
      <c r="B274" s="50"/>
      <c r="C274" s="48"/>
      <c r="D274" s="198"/>
      <c r="H274" s="359"/>
      <c r="I274" s="360"/>
      <c r="J274" s="360"/>
      <c r="K274" s="361"/>
      <c r="O274" s="277"/>
      <c r="P274" s="277"/>
      <c r="Q274" s="277"/>
      <c r="R274" s="64"/>
    </row>
    <row r="275" spans="2:19" outlineLevel="1" x14ac:dyDescent="0.3">
      <c r="B275" s="50"/>
      <c r="C275" s="48"/>
      <c r="D275" s="198"/>
      <c r="R275" s="64"/>
    </row>
    <row r="276" spans="2:19" s="3" customFormat="1" outlineLevel="1" x14ac:dyDescent="0.3">
      <c r="B276" s="50" t="str">
        <f>$B$3</f>
        <v>5.</v>
      </c>
      <c r="C276" s="48">
        <f>COUNTA(C$99:C275)+1</f>
        <v>82</v>
      </c>
      <c r="D276" s="203" t="s">
        <v>893</v>
      </c>
      <c r="E276" s="6" t="str">
        <f>local_currency</f>
        <v>[local currency]</v>
      </c>
      <c r="F276" s="6" t="s">
        <v>811</v>
      </c>
      <c r="G276" s="3" t="s">
        <v>14</v>
      </c>
      <c r="H276" s="192" t="s">
        <v>793</v>
      </c>
      <c r="I276" s="158"/>
      <c r="J276" s="158"/>
      <c r="K276" s="158"/>
      <c r="M276" t="s">
        <v>677</v>
      </c>
      <c r="N276" t="s">
        <v>577</v>
      </c>
      <c r="O276" s="321" t="s">
        <v>974</v>
      </c>
      <c r="P276" s="368"/>
      <c r="Q276" s="368"/>
      <c r="R276"/>
      <c r="S276"/>
    </row>
    <row r="277" spans="2:19" s="3" customFormat="1" outlineLevel="1" x14ac:dyDescent="0.3">
      <c r="B277" s="50"/>
      <c r="C277" s="48"/>
      <c r="D277" s="198" t="s">
        <v>894</v>
      </c>
      <c r="E277" s="6"/>
      <c r="F277" s="6"/>
      <c r="G277" s="6"/>
      <c r="H277" s="6"/>
      <c r="I277" s="6"/>
      <c r="J277" s="6"/>
      <c r="K277" s="6"/>
      <c r="L277" s="6"/>
      <c r="M277" s="6"/>
      <c r="N277" s="6"/>
      <c r="O277" s="322"/>
      <c r="P277" s="369"/>
      <c r="Q277" s="369"/>
      <c r="R277"/>
      <c r="S277"/>
    </row>
    <row r="278" spans="2:19" s="3" customFormat="1" outlineLevel="1" x14ac:dyDescent="0.3">
      <c r="B278" s="50" t="str">
        <f t="shared" ref="B278:B283" si="15">$B$3</f>
        <v>5.</v>
      </c>
      <c r="C278" s="48">
        <f>COUNTA(C$99:C277)+1</f>
        <v>83</v>
      </c>
      <c r="D278" s="198" t="str">
        <f>'2_LTS_Overview'!$E$101</f>
        <v xml:space="preserve">   economic sector 1</v>
      </c>
      <c r="E278" s="6" t="str">
        <f t="shared" ref="E278:E283" si="16">local_currency</f>
        <v>[local currency]</v>
      </c>
      <c r="F278" s="6" t="s">
        <v>811</v>
      </c>
      <c r="G278" s="3" t="s">
        <v>14</v>
      </c>
      <c r="H278" s="192" t="s">
        <v>793</v>
      </c>
      <c r="I278" s="158"/>
      <c r="J278" s="158"/>
      <c r="K278" s="158"/>
      <c r="M278" t="s">
        <v>677</v>
      </c>
      <c r="N278" t="s">
        <v>577</v>
      </c>
      <c r="O278" s="322"/>
      <c r="P278" s="369"/>
      <c r="Q278" s="369"/>
      <c r="R278"/>
      <c r="S278"/>
    </row>
    <row r="279" spans="2:19" s="3" customFormat="1" outlineLevel="1" x14ac:dyDescent="0.3">
      <c r="B279" s="50" t="str">
        <f t="shared" si="15"/>
        <v>5.</v>
      </c>
      <c r="C279" s="48">
        <f>COUNTA(C$99:C278)+1</f>
        <v>84</v>
      </c>
      <c r="D279" s="198" t="str">
        <f>'2_LTS_Overview'!$E$102</f>
        <v xml:space="preserve">   economic sector 2</v>
      </c>
      <c r="E279" s="6" t="str">
        <f t="shared" si="16"/>
        <v>[local currency]</v>
      </c>
      <c r="F279" s="6" t="s">
        <v>811</v>
      </c>
      <c r="G279" s="3" t="s">
        <v>14</v>
      </c>
      <c r="H279" s="192" t="s">
        <v>793</v>
      </c>
      <c r="I279" s="158"/>
      <c r="J279" s="158"/>
      <c r="K279" s="158"/>
      <c r="M279" t="s">
        <v>677</v>
      </c>
      <c r="N279" t="s">
        <v>577</v>
      </c>
      <c r="O279" s="322"/>
      <c r="P279" s="369"/>
      <c r="Q279" s="369"/>
      <c r="R279"/>
      <c r="S279"/>
    </row>
    <row r="280" spans="2:19" s="3" customFormat="1" outlineLevel="1" x14ac:dyDescent="0.3">
      <c r="B280" s="50" t="str">
        <f t="shared" si="15"/>
        <v>5.</v>
      </c>
      <c r="C280" s="48">
        <f>COUNTA(C$99:C279)+1</f>
        <v>85</v>
      </c>
      <c r="D280" s="198" t="str">
        <f>'2_LTS_Overview'!$E$103</f>
        <v xml:space="preserve">   economic sector 3</v>
      </c>
      <c r="E280" s="6" t="str">
        <f t="shared" si="16"/>
        <v>[local currency]</v>
      </c>
      <c r="F280" s="6" t="s">
        <v>811</v>
      </c>
      <c r="G280" s="3" t="s">
        <v>14</v>
      </c>
      <c r="H280" s="192" t="s">
        <v>793</v>
      </c>
      <c r="I280" s="158"/>
      <c r="J280" s="158"/>
      <c r="K280" s="158"/>
      <c r="M280" t="s">
        <v>677</v>
      </c>
      <c r="N280" t="s">
        <v>577</v>
      </c>
      <c r="O280" s="322"/>
      <c r="P280" s="369"/>
      <c r="Q280" s="369"/>
      <c r="R280"/>
      <c r="S280"/>
    </row>
    <row r="281" spans="2:19" s="3" customFormat="1" outlineLevel="1" x14ac:dyDescent="0.3">
      <c r="B281" s="50" t="str">
        <f t="shared" si="15"/>
        <v>5.</v>
      </c>
      <c r="C281" s="48">
        <f>COUNTA(C$99:C280)+1</f>
        <v>86</v>
      </c>
      <c r="D281" s="198" t="str">
        <f>'2_LTS_Overview'!$E$104</f>
        <v xml:space="preserve">   economic sector 4</v>
      </c>
      <c r="E281" s="6" t="str">
        <f t="shared" si="16"/>
        <v>[local currency]</v>
      </c>
      <c r="F281" s="6" t="s">
        <v>811</v>
      </c>
      <c r="G281" s="3" t="s">
        <v>14</v>
      </c>
      <c r="H281" s="192" t="s">
        <v>793</v>
      </c>
      <c r="I281" s="158"/>
      <c r="J281" s="158"/>
      <c r="K281" s="158"/>
      <c r="M281" t="s">
        <v>677</v>
      </c>
      <c r="N281" t="s">
        <v>577</v>
      </c>
      <c r="O281" s="322"/>
      <c r="P281" s="369"/>
      <c r="Q281" s="369"/>
      <c r="R281"/>
      <c r="S281"/>
    </row>
    <row r="282" spans="2:19" s="3" customFormat="1" outlineLevel="1" x14ac:dyDescent="0.3">
      <c r="B282" s="50" t="str">
        <f t="shared" si="15"/>
        <v>5.</v>
      </c>
      <c r="C282" s="48">
        <f>COUNTA(C$99:C281)+1</f>
        <v>87</v>
      </c>
      <c r="D282" s="198" t="str">
        <f>'2_LTS_Overview'!$E$105</f>
        <v xml:space="preserve">   economic sector 5</v>
      </c>
      <c r="E282" s="6" t="str">
        <f t="shared" si="16"/>
        <v>[local currency]</v>
      </c>
      <c r="F282" s="6" t="s">
        <v>811</v>
      </c>
      <c r="G282" s="3" t="s">
        <v>14</v>
      </c>
      <c r="H282" s="192" t="s">
        <v>793</v>
      </c>
      <c r="I282" s="158"/>
      <c r="J282" s="158"/>
      <c r="K282" s="158"/>
      <c r="M282" t="s">
        <v>677</v>
      </c>
      <c r="N282" t="s">
        <v>577</v>
      </c>
      <c r="O282" s="322"/>
      <c r="P282" s="369"/>
      <c r="Q282" s="369"/>
      <c r="R282"/>
      <c r="S282"/>
    </row>
    <row r="283" spans="2:19" s="3" customFormat="1" outlineLevel="1" x14ac:dyDescent="0.3">
      <c r="B283" s="50" t="str">
        <f t="shared" si="15"/>
        <v>5.</v>
      </c>
      <c r="C283" s="48">
        <f>COUNTA(C$99:C282)+1</f>
        <v>88</v>
      </c>
      <c r="D283" s="198" t="str">
        <f>'2_LTS_Overview'!$E$106</f>
        <v xml:space="preserve">   economic sector 6</v>
      </c>
      <c r="E283" s="6" t="str">
        <f t="shared" si="16"/>
        <v>[local currency]</v>
      </c>
      <c r="F283" s="6" t="s">
        <v>811</v>
      </c>
      <c r="G283" s="3" t="s">
        <v>14</v>
      </c>
      <c r="H283" s="192" t="s">
        <v>793</v>
      </c>
      <c r="I283" s="158"/>
      <c r="J283" s="158"/>
      <c r="K283" s="158"/>
      <c r="M283" t="s">
        <v>677</v>
      </c>
      <c r="N283" t="s">
        <v>577</v>
      </c>
      <c r="O283" s="323"/>
      <c r="P283" s="370"/>
      <c r="Q283" s="370"/>
      <c r="R283"/>
      <c r="S283"/>
    </row>
    <row r="284" spans="2:19" s="3" customFormat="1" outlineLevel="1" x14ac:dyDescent="0.3">
      <c r="B284" s="50"/>
      <c r="C284" s="48"/>
      <c r="D284" s="198"/>
      <c r="I284" s="6"/>
      <c r="J284" s="6"/>
      <c r="M284"/>
      <c r="N284"/>
      <c r="O284"/>
      <c r="P284"/>
      <c r="Q284"/>
      <c r="R284"/>
      <c r="S284"/>
    </row>
    <row r="285" spans="2:19" s="3" customFormat="1" outlineLevel="1" x14ac:dyDescent="0.3">
      <c r="B285" s="50" t="str">
        <f>$B$3</f>
        <v>5.</v>
      </c>
      <c r="C285" s="48">
        <f>COUNTA(C$99:C284)+1</f>
        <v>89</v>
      </c>
      <c r="D285" s="203" t="s">
        <v>895</v>
      </c>
      <c r="E285" s="6" t="str">
        <f>local_currency</f>
        <v>[local currency]</v>
      </c>
      <c r="F285" s="6" t="s">
        <v>811</v>
      </c>
      <c r="G285" s="3" t="s">
        <v>14</v>
      </c>
      <c r="H285" s="192" t="s">
        <v>793</v>
      </c>
      <c r="I285" s="158"/>
      <c r="J285" s="158"/>
      <c r="K285" s="158"/>
      <c r="M285" t="s">
        <v>677</v>
      </c>
      <c r="N285" t="s">
        <v>577</v>
      </c>
      <c r="O285" s="238" t="s">
        <v>178</v>
      </c>
      <c r="P285" s="238"/>
      <c r="Q285" s="238"/>
      <c r="R285"/>
      <c r="S285"/>
    </row>
    <row r="286" spans="2:19" s="3" customFormat="1" outlineLevel="1" x14ac:dyDescent="0.3">
      <c r="B286" s="50" t="str">
        <f>$B$3</f>
        <v>5.</v>
      </c>
      <c r="C286" s="48">
        <f>COUNTA(C$99:C285)+1</f>
        <v>90</v>
      </c>
      <c r="D286" s="203" t="s">
        <v>996</v>
      </c>
      <c r="E286" s="6" t="s">
        <v>161</v>
      </c>
      <c r="F286" s="6"/>
      <c r="G286" s="3" t="s">
        <v>14</v>
      </c>
      <c r="H286" s="270">
        <v>-7.4999999999999997E-2</v>
      </c>
      <c r="I286" s="158"/>
      <c r="J286" s="158"/>
      <c r="K286" s="158"/>
      <c r="M286" t="s">
        <v>677</v>
      </c>
      <c r="N286" t="s">
        <v>577</v>
      </c>
      <c r="O286" s="238" t="s">
        <v>1001</v>
      </c>
      <c r="P286" s="238"/>
      <c r="Q286" s="238"/>
      <c r="R286"/>
      <c r="S286"/>
    </row>
    <row r="287" spans="2:19" s="3" customFormat="1" outlineLevel="1" x14ac:dyDescent="0.3">
      <c r="B287" s="50"/>
      <c r="C287" s="48"/>
      <c r="D287" s="6"/>
      <c r="I287" s="6"/>
      <c r="J287" s="6"/>
      <c r="M287"/>
      <c r="N287"/>
      <c r="O287"/>
      <c r="P287"/>
      <c r="Q287"/>
      <c r="R287"/>
      <c r="S287"/>
    </row>
    <row r="288" spans="2:19" s="3" customFormat="1" outlineLevel="1" x14ac:dyDescent="0.3">
      <c r="B288" s="50"/>
      <c r="C288" s="48"/>
      <c r="D288" s="6"/>
      <c r="I288" s="6"/>
      <c r="J288" s="6"/>
      <c r="M288"/>
      <c r="N288"/>
      <c r="O288"/>
      <c r="P288"/>
      <c r="Q288"/>
      <c r="R288"/>
      <c r="S288"/>
    </row>
    <row r="289" spans="2:19" outlineLevel="1" x14ac:dyDescent="0.3">
      <c r="B289" s="50"/>
      <c r="C289" s="48"/>
      <c r="D289" s="202" t="s">
        <v>853</v>
      </c>
      <c r="R289" s="64"/>
    </row>
    <row r="290" spans="2:19" ht="14.4" customHeight="1" outlineLevel="1" x14ac:dyDescent="0.3">
      <c r="B290" s="50" t="str">
        <f>$B$3</f>
        <v>5.</v>
      </c>
      <c r="C290" s="48">
        <f>COUNTA(C$99:C289)+1</f>
        <v>91</v>
      </c>
      <c r="D290" s="204" t="s">
        <v>875</v>
      </c>
      <c r="E290" s="3" t="s">
        <v>45</v>
      </c>
      <c r="F290" s="3" t="s">
        <v>810</v>
      </c>
      <c r="G290" s="33" t="s">
        <v>862</v>
      </c>
      <c r="H290" s="353" t="s">
        <v>1</v>
      </c>
      <c r="I290" s="354"/>
      <c r="J290" s="354"/>
      <c r="K290" s="355"/>
      <c r="M290" t="s">
        <v>677</v>
      </c>
      <c r="N290" t="s">
        <v>577</v>
      </c>
      <c r="O290" s="275" t="s">
        <v>1044</v>
      </c>
      <c r="P290" s="278" t="s">
        <v>1071</v>
      </c>
      <c r="Q290" s="324" t="s">
        <v>1072</v>
      </c>
      <c r="R290" s="64"/>
    </row>
    <row r="291" spans="2:19" outlineLevel="1" x14ac:dyDescent="0.3">
      <c r="B291" s="50"/>
      <c r="C291" s="48"/>
      <c r="D291" s="91"/>
      <c r="H291" s="356"/>
      <c r="I291" s="357"/>
      <c r="J291" s="357"/>
      <c r="K291" s="358"/>
      <c r="O291" s="276"/>
      <c r="P291" s="276"/>
      <c r="Q291" s="276"/>
      <c r="R291" s="64"/>
    </row>
    <row r="292" spans="2:19" outlineLevel="1" x14ac:dyDescent="0.3">
      <c r="B292" s="50"/>
      <c r="C292" s="48"/>
      <c r="D292" s="91"/>
      <c r="H292" s="356"/>
      <c r="I292" s="357"/>
      <c r="J292" s="357"/>
      <c r="K292" s="358"/>
      <c r="O292" s="276"/>
      <c r="P292" s="276"/>
      <c r="Q292" s="276"/>
      <c r="R292" s="64"/>
    </row>
    <row r="293" spans="2:19" outlineLevel="1" x14ac:dyDescent="0.3">
      <c r="B293" s="50"/>
      <c r="C293" s="48"/>
      <c r="D293" s="91"/>
      <c r="H293" s="359"/>
      <c r="I293" s="360"/>
      <c r="J293" s="360"/>
      <c r="K293" s="361"/>
      <c r="O293" s="277"/>
      <c r="P293" s="277"/>
      <c r="Q293" s="277"/>
      <c r="R293" s="64"/>
    </row>
    <row r="294" spans="2:19" outlineLevel="1" x14ac:dyDescent="0.3">
      <c r="B294" s="50"/>
      <c r="C294" s="48"/>
      <c r="D294" s="91"/>
      <c r="R294" s="64"/>
    </row>
    <row r="295" spans="2:19" s="3" customFormat="1" outlineLevel="1" x14ac:dyDescent="0.3">
      <c r="B295" s="50" t="str">
        <f>$B$3</f>
        <v>5.</v>
      </c>
      <c r="C295" s="48">
        <f>COUNTA(C$99:C294)+1</f>
        <v>92</v>
      </c>
      <c r="D295" s="204" t="s">
        <v>890</v>
      </c>
      <c r="E295" s="6" t="str">
        <f>local_currency</f>
        <v>[local currency]</v>
      </c>
      <c r="F295" s="6" t="s">
        <v>811</v>
      </c>
      <c r="G295" s="33" t="s">
        <v>862</v>
      </c>
      <c r="H295" s="158"/>
      <c r="I295" s="192" t="s">
        <v>793</v>
      </c>
      <c r="J295" s="192" t="s">
        <v>793</v>
      </c>
      <c r="K295" s="192" t="s">
        <v>793</v>
      </c>
      <c r="M295" t="s">
        <v>677</v>
      </c>
      <c r="N295" t="s">
        <v>578</v>
      </c>
      <c r="O295" s="321" t="s">
        <v>1044</v>
      </c>
      <c r="P295" s="315" t="s">
        <v>1071</v>
      </c>
      <c r="Q295" s="324" t="s">
        <v>1072</v>
      </c>
      <c r="R295"/>
      <c r="S295"/>
    </row>
    <row r="296" spans="2:19" s="3" customFormat="1" outlineLevel="1" x14ac:dyDescent="0.3">
      <c r="B296" s="50"/>
      <c r="C296" s="48"/>
      <c r="D296" s="91" t="s">
        <v>891</v>
      </c>
      <c r="E296" s="6"/>
      <c r="F296" s="6"/>
      <c r="G296" s="6"/>
      <c r="H296" s="6"/>
      <c r="I296" s="6"/>
      <c r="J296" s="6"/>
      <c r="K296" s="6"/>
      <c r="L296" s="6"/>
      <c r="M296" s="6"/>
      <c r="N296" s="6"/>
      <c r="O296" s="322"/>
      <c r="P296" s="322"/>
      <c r="Q296" s="322"/>
      <c r="R296"/>
      <c r="S296"/>
    </row>
    <row r="297" spans="2:19" s="3" customFormat="1" outlineLevel="1" x14ac:dyDescent="0.3">
      <c r="B297" s="50" t="str">
        <f t="shared" ref="B297:B302" si="17">$B$3</f>
        <v>5.</v>
      </c>
      <c r="C297" s="48">
        <f>COUNTA(C$99:C296)+1</f>
        <v>93</v>
      </c>
      <c r="D297" s="91" t="str">
        <f>'2_LTS_Overview'!$E$101</f>
        <v xml:space="preserve">   economic sector 1</v>
      </c>
      <c r="E297" s="6" t="str">
        <f t="shared" ref="E297:E302" si="18">local_currency</f>
        <v>[local currency]</v>
      </c>
      <c r="F297" s="6" t="s">
        <v>811</v>
      </c>
      <c r="G297" s="33" t="s">
        <v>862</v>
      </c>
      <c r="H297" s="158"/>
      <c r="I297" s="192" t="s">
        <v>793</v>
      </c>
      <c r="J297" s="192" t="s">
        <v>793</v>
      </c>
      <c r="K297" s="192" t="s">
        <v>793</v>
      </c>
      <c r="M297" t="s">
        <v>677</v>
      </c>
      <c r="N297" t="s">
        <v>578</v>
      </c>
      <c r="O297" s="322"/>
      <c r="P297" s="322"/>
      <c r="Q297" s="322"/>
      <c r="R297"/>
      <c r="S297"/>
    </row>
    <row r="298" spans="2:19" s="3" customFormat="1" outlineLevel="1" x14ac:dyDescent="0.3">
      <c r="B298" s="50" t="str">
        <f t="shared" si="17"/>
        <v>5.</v>
      </c>
      <c r="C298" s="48">
        <f>COUNTA(C$99:C297)+1</f>
        <v>94</v>
      </c>
      <c r="D298" s="91" t="str">
        <f>'2_LTS_Overview'!$E$102</f>
        <v xml:space="preserve">   economic sector 2</v>
      </c>
      <c r="E298" s="6" t="str">
        <f t="shared" si="18"/>
        <v>[local currency]</v>
      </c>
      <c r="F298" s="6" t="s">
        <v>811</v>
      </c>
      <c r="G298" s="33" t="s">
        <v>862</v>
      </c>
      <c r="H298" s="158"/>
      <c r="I298" s="192" t="s">
        <v>793</v>
      </c>
      <c r="J298" s="192" t="s">
        <v>793</v>
      </c>
      <c r="K298" s="192" t="s">
        <v>793</v>
      </c>
      <c r="M298" t="s">
        <v>677</v>
      </c>
      <c r="N298" t="s">
        <v>578</v>
      </c>
      <c r="O298" s="322"/>
      <c r="P298" s="322"/>
      <c r="Q298" s="322"/>
      <c r="R298"/>
      <c r="S298"/>
    </row>
    <row r="299" spans="2:19" s="3" customFormat="1" outlineLevel="1" x14ac:dyDescent="0.3">
      <c r="B299" s="50" t="str">
        <f t="shared" si="17"/>
        <v>5.</v>
      </c>
      <c r="C299" s="48">
        <f>COUNTA(C$99:C298)+1</f>
        <v>95</v>
      </c>
      <c r="D299" s="91" t="str">
        <f>'2_LTS_Overview'!$E$103</f>
        <v xml:space="preserve">   economic sector 3</v>
      </c>
      <c r="E299" s="6" t="str">
        <f t="shared" si="18"/>
        <v>[local currency]</v>
      </c>
      <c r="F299" s="6" t="s">
        <v>811</v>
      </c>
      <c r="G299" s="33" t="s">
        <v>862</v>
      </c>
      <c r="H299" s="158"/>
      <c r="I299" s="192" t="s">
        <v>793</v>
      </c>
      <c r="J299" s="192" t="s">
        <v>793</v>
      </c>
      <c r="K299" s="192" t="s">
        <v>793</v>
      </c>
      <c r="M299" t="s">
        <v>677</v>
      </c>
      <c r="N299" t="s">
        <v>578</v>
      </c>
      <c r="O299" s="322"/>
      <c r="P299" s="322"/>
      <c r="Q299" s="322"/>
      <c r="R299"/>
      <c r="S299"/>
    </row>
    <row r="300" spans="2:19" s="3" customFormat="1" outlineLevel="1" x14ac:dyDescent="0.3">
      <c r="B300" s="50" t="str">
        <f t="shared" si="17"/>
        <v>5.</v>
      </c>
      <c r="C300" s="48">
        <f>COUNTA(C$99:C299)+1</f>
        <v>96</v>
      </c>
      <c r="D300" s="91" t="str">
        <f>'2_LTS_Overview'!$E$104</f>
        <v xml:space="preserve">   economic sector 4</v>
      </c>
      <c r="E300" s="6" t="str">
        <f t="shared" si="18"/>
        <v>[local currency]</v>
      </c>
      <c r="F300" s="6" t="s">
        <v>811</v>
      </c>
      <c r="G300" s="33" t="s">
        <v>862</v>
      </c>
      <c r="H300" s="158"/>
      <c r="I300" s="192" t="s">
        <v>793</v>
      </c>
      <c r="J300" s="192" t="s">
        <v>793</v>
      </c>
      <c r="K300" s="192" t="s">
        <v>793</v>
      </c>
      <c r="M300" t="s">
        <v>677</v>
      </c>
      <c r="N300" t="s">
        <v>578</v>
      </c>
      <c r="O300" s="322"/>
      <c r="P300" s="322"/>
      <c r="Q300" s="322"/>
      <c r="R300"/>
      <c r="S300"/>
    </row>
    <row r="301" spans="2:19" s="3" customFormat="1" outlineLevel="1" x14ac:dyDescent="0.3">
      <c r="B301" s="50" t="str">
        <f t="shared" si="17"/>
        <v>5.</v>
      </c>
      <c r="C301" s="48">
        <f>COUNTA(C$99:C300)+1</f>
        <v>97</v>
      </c>
      <c r="D301" s="91" t="str">
        <f>'2_LTS_Overview'!$E$105</f>
        <v xml:space="preserve">   economic sector 5</v>
      </c>
      <c r="E301" s="6" t="str">
        <f t="shared" si="18"/>
        <v>[local currency]</v>
      </c>
      <c r="F301" s="6" t="s">
        <v>811</v>
      </c>
      <c r="G301" s="33" t="s">
        <v>862</v>
      </c>
      <c r="H301" s="158"/>
      <c r="I301" s="192" t="s">
        <v>793</v>
      </c>
      <c r="J301" s="192" t="s">
        <v>793</v>
      </c>
      <c r="K301" s="192" t="s">
        <v>793</v>
      </c>
      <c r="M301" t="s">
        <v>677</v>
      </c>
      <c r="N301" t="s">
        <v>578</v>
      </c>
      <c r="O301" s="322"/>
      <c r="P301" s="322"/>
      <c r="Q301" s="322"/>
      <c r="R301"/>
      <c r="S301"/>
    </row>
    <row r="302" spans="2:19" s="3" customFormat="1" outlineLevel="1" x14ac:dyDescent="0.3">
      <c r="B302" s="50" t="str">
        <f t="shared" si="17"/>
        <v>5.</v>
      </c>
      <c r="C302" s="48">
        <f>COUNTA(C$99:C301)+1</f>
        <v>98</v>
      </c>
      <c r="D302" s="91" t="str">
        <f>'2_LTS_Overview'!$E$106</f>
        <v xml:space="preserve">   economic sector 6</v>
      </c>
      <c r="E302" s="6" t="str">
        <f t="shared" si="18"/>
        <v>[local currency]</v>
      </c>
      <c r="F302" s="6" t="s">
        <v>811</v>
      </c>
      <c r="G302" s="33" t="s">
        <v>862</v>
      </c>
      <c r="H302" s="158"/>
      <c r="I302" s="192" t="s">
        <v>793</v>
      </c>
      <c r="J302" s="192" t="s">
        <v>793</v>
      </c>
      <c r="K302" s="192" t="s">
        <v>793</v>
      </c>
      <c r="M302" t="s">
        <v>677</v>
      </c>
      <c r="N302" t="s">
        <v>578</v>
      </c>
      <c r="O302" s="323"/>
      <c r="P302" s="323"/>
      <c r="Q302" s="323"/>
      <c r="R302"/>
      <c r="S302"/>
    </row>
    <row r="303" spans="2:19" s="3" customFormat="1" outlineLevel="1" x14ac:dyDescent="0.3">
      <c r="B303" s="50"/>
      <c r="C303" s="48"/>
      <c r="D303" s="91"/>
      <c r="E303" s="6"/>
      <c r="O303" s="48"/>
      <c r="P303" s="48"/>
      <c r="Q303" s="48"/>
      <c r="R303"/>
      <c r="S303"/>
    </row>
    <row r="304" spans="2:19" outlineLevel="1" x14ac:dyDescent="0.3">
      <c r="B304" s="50" t="str">
        <f>$B$3</f>
        <v>5.</v>
      </c>
      <c r="C304" s="48">
        <f>COUNTA(C$99:C303)+1</f>
        <v>99</v>
      </c>
      <c r="D304" s="204" t="s">
        <v>892</v>
      </c>
      <c r="E304" s="3" t="s">
        <v>45</v>
      </c>
      <c r="F304" s="3" t="s">
        <v>810</v>
      </c>
      <c r="G304" s="33" t="s">
        <v>862</v>
      </c>
      <c r="H304" s="353" t="s">
        <v>1</v>
      </c>
      <c r="I304" s="354"/>
      <c r="J304" s="354"/>
      <c r="K304" s="355"/>
      <c r="M304" t="s">
        <v>677</v>
      </c>
      <c r="N304" t="s">
        <v>578</v>
      </c>
      <c r="O304" s="275" t="s">
        <v>1044</v>
      </c>
      <c r="P304" s="278" t="s">
        <v>1071</v>
      </c>
      <c r="Q304" s="324" t="s">
        <v>1072</v>
      </c>
      <c r="R304" s="64"/>
    </row>
    <row r="305" spans="2:19" outlineLevel="1" x14ac:dyDescent="0.3">
      <c r="B305" s="50"/>
      <c r="C305" s="48"/>
      <c r="D305" s="91"/>
      <c r="H305" s="356"/>
      <c r="I305" s="357"/>
      <c r="J305" s="357"/>
      <c r="K305" s="358"/>
      <c r="O305" s="276"/>
      <c r="P305" s="276"/>
      <c r="Q305" s="276"/>
      <c r="R305" s="64"/>
    </row>
    <row r="306" spans="2:19" outlineLevel="1" x14ac:dyDescent="0.3">
      <c r="B306" s="50"/>
      <c r="C306" s="48"/>
      <c r="D306" s="91"/>
      <c r="H306" s="356"/>
      <c r="I306" s="357"/>
      <c r="J306" s="357"/>
      <c r="K306" s="358"/>
      <c r="O306" s="276"/>
      <c r="P306" s="276"/>
      <c r="Q306" s="276"/>
      <c r="R306" s="64"/>
    </row>
    <row r="307" spans="2:19" outlineLevel="1" x14ac:dyDescent="0.3">
      <c r="B307" s="50"/>
      <c r="C307" s="48"/>
      <c r="D307" s="91"/>
      <c r="H307" s="359"/>
      <c r="I307" s="360"/>
      <c r="J307" s="360"/>
      <c r="K307" s="361"/>
      <c r="O307" s="277"/>
      <c r="P307" s="277"/>
      <c r="Q307" s="277"/>
      <c r="R307" s="64"/>
    </row>
    <row r="308" spans="2:19" outlineLevel="1" x14ac:dyDescent="0.3">
      <c r="B308" s="50"/>
      <c r="C308" s="48"/>
      <c r="D308" s="91"/>
      <c r="R308" s="64"/>
    </row>
    <row r="309" spans="2:19" s="3" customFormat="1" outlineLevel="1" x14ac:dyDescent="0.3">
      <c r="B309" s="50" t="str">
        <f>$B$3</f>
        <v>5.</v>
      </c>
      <c r="C309" s="48">
        <f>COUNTA(C$99:C308)+1</f>
        <v>100</v>
      </c>
      <c r="D309" s="204" t="s">
        <v>893</v>
      </c>
      <c r="E309" s="6" t="str">
        <f>local_currency</f>
        <v>[local currency]</v>
      </c>
      <c r="F309" s="6" t="s">
        <v>811</v>
      </c>
      <c r="G309" s="33" t="s">
        <v>862</v>
      </c>
      <c r="H309" s="158"/>
      <c r="I309" s="192" t="s">
        <v>793</v>
      </c>
      <c r="J309" s="192" t="s">
        <v>793</v>
      </c>
      <c r="K309" s="192" t="s">
        <v>793</v>
      </c>
      <c r="M309" t="s">
        <v>677</v>
      </c>
      <c r="N309" t="s">
        <v>578</v>
      </c>
      <c r="O309" s="321" t="s">
        <v>1044</v>
      </c>
      <c r="P309" s="315" t="s">
        <v>1071</v>
      </c>
      <c r="Q309" s="324" t="s">
        <v>1072</v>
      </c>
      <c r="R309"/>
      <c r="S309"/>
    </row>
    <row r="310" spans="2:19" s="3" customFormat="1" outlineLevel="1" x14ac:dyDescent="0.3">
      <c r="B310" s="50"/>
      <c r="C310" s="48"/>
      <c r="D310" s="91" t="s">
        <v>894</v>
      </c>
      <c r="E310" s="6"/>
      <c r="F310" s="6"/>
      <c r="G310" s="6"/>
      <c r="H310" s="6"/>
      <c r="I310" s="6"/>
      <c r="J310" s="6"/>
      <c r="K310" s="6"/>
      <c r="L310" s="6"/>
      <c r="M310" s="6"/>
      <c r="N310" s="6"/>
      <c r="O310" s="322"/>
      <c r="P310" s="322"/>
      <c r="Q310" s="322"/>
      <c r="R310"/>
      <c r="S310"/>
    </row>
    <row r="311" spans="2:19" s="3" customFormat="1" outlineLevel="1" x14ac:dyDescent="0.3">
      <c r="B311" s="50" t="str">
        <f t="shared" ref="B311:B316" si="19">$B$3</f>
        <v>5.</v>
      </c>
      <c r="C311" s="48">
        <f>COUNTA(C$99:C310)+1</f>
        <v>101</v>
      </c>
      <c r="D311" s="91" t="str">
        <f>'2_LTS_Overview'!$E$101</f>
        <v xml:space="preserve">   economic sector 1</v>
      </c>
      <c r="E311" s="6" t="str">
        <f t="shared" ref="E311:E316" si="20">local_currency</f>
        <v>[local currency]</v>
      </c>
      <c r="F311" s="6" t="s">
        <v>811</v>
      </c>
      <c r="G311" s="33" t="s">
        <v>862</v>
      </c>
      <c r="H311" s="158"/>
      <c r="I311" s="192" t="s">
        <v>793</v>
      </c>
      <c r="J311" s="192" t="s">
        <v>793</v>
      </c>
      <c r="K311" s="192" t="s">
        <v>793</v>
      </c>
      <c r="M311" t="s">
        <v>677</v>
      </c>
      <c r="N311" t="s">
        <v>578</v>
      </c>
      <c r="O311" s="322"/>
      <c r="P311" s="322"/>
      <c r="Q311" s="322"/>
      <c r="R311"/>
      <c r="S311"/>
    </row>
    <row r="312" spans="2:19" s="3" customFormat="1" outlineLevel="1" x14ac:dyDescent="0.3">
      <c r="B312" s="50" t="str">
        <f t="shared" si="19"/>
        <v>5.</v>
      </c>
      <c r="C312" s="48">
        <f>COUNTA(C$99:C311)+1</f>
        <v>102</v>
      </c>
      <c r="D312" s="91" t="str">
        <f>'2_LTS_Overview'!$E$102</f>
        <v xml:space="preserve">   economic sector 2</v>
      </c>
      <c r="E312" s="6" t="str">
        <f t="shared" si="20"/>
        <v>[local currency]</v>
      </c>
      <c r="F312" s="6" t="s">
        <v>811</v>
      </c>
      <c r="G312" s="33" t="s">
        <v>862</v>
      </c>
      <c r="H312" s="158"/>
      <c r="I312" s="192" t="s">
        <v>793</v>
      </c>
      <c r="J312" s="192" t="s">
        <v>793</v>
      </c>
      <c r="K312" s="192" t="s">
        <v>793</v>
      </c>
      <c r="M312" t="s">
        <v>677</v>
      </c>
      <c r="N312" t="s">
        <v>578</v>
      </c>
      <c r="O312" s="322"/>
      <c r="P312" s="322"/>
      <c r="Q312" s="322"/>
      <c r="R312"/>
      <c r="S312"/>
    </row>
    <row r="313" spans="2:19" s="3" customFormat="1" outlineLevel="1" x14ac:dyDescent="0.3">
      <c r="B313" s="50" t="str">
        <f t="shared" si="19"/>
        <v>5.</v>
      </c>
      <c r="C313" s="48">
        <f>COUNTA(C$99:C312)+1</f>
        <v>103</v>
      </c>
      <c r="D313" s="91" t="str">
        <f>'2_LTS_Overview'!$E$103</f>
        <v xml:space="preserve">   economic sector 3</v>
      </c>
      <c r="E313" s="6" t="str">
        <f t="shared" si="20"/>
        <v>[local currency]</v>
      </c>
      <c r="F313" s="6" t="s">
        <v>811</v>
      </c>
      <c r="G313" s="33" t="s">
        <v>862</v>
      </c>
      <c r="H313" s="158"/>
      <c r="I313" s="192" t="s">
        <v>793</v>
      </c>
      <c r="J313" s="192" t="s">
        <v>793</v>
      </c>
      <c r="K313" s="192" t="s">
        <v>793</v>
      </c>
      <c r="M313" t="s">
        <v>677</v>
      </c>
      <c r="N313" t="s">
        <v>578</v>
      </c>
      <c r="O313" s="322"/>
      <c r="P313" s="322"/>
      <c r="Q313" s="322"/>
      <c r="R313"/>
      <c r="S313"/>
    </row>
    <row r="314" spans="2:19" s="3" customFormat="1" outlineLevel="1" x14ac:dyDescent="0.3">
      <c r="B314" s="50" t="str">
        <f t="shared" si="19"/>
        <v>5.</v>
      </c>
      <c r="C314" s="48">
        <f>COUNTA(C$99:C313)+1</f>
        <v>104</v>
      </c>
      <c r="D314" s="91" t="str">
        <f>'2_LTS_Overview'!$E$104</f>
        <v xml:space="preserve">   economic sector 4</v>
      </c>
      <c r="E314" s="6" t="str">
        <f t="shared" si="20"/>
        <v>[local currency]</v>
      </c>
      <c r="F314" s="6" t="s">
        <v>811</v>
      </c>
      <c r="G314" s="33" t="s">
        <v>862</v>
      </c>
      <c r="H314" s="158"/>
      <c r="I314" s="192" t="s">
        <v>793</v>
      </c>
      <c r="J314" s="192" t="s">
        <v>793</v>
      </c>
      <c r="K314" s="192" t="s">
        <v>793</v>
      </c>
      <c r="M314" t="s">
        <v>677</v>
      </c>
      <c r="N314" t="s">
        <v>578</v>
      </c>
      <c r="O314" s="322"/>
      <c r="P314" s="322"/>
      <c r="Q314" s="322"/>
      <c r="R314"/>
      <c r="S314"/>
    </row>
    <row r="315" spans="2:19" s="3" customFormat="1" outlineLevel="1" x14ac:dyDescent="0.3">
      <c r="B315" s="50" t="str">
        <f t="shared" si="19"/>
        <v>5.</v>
      </c>
      <c r="C315" s="48">
        <f>COUNTA(C$99:C314)+1</f>
        <v>105</v>
      </c>
      <c r="D315" s="91" t="str">
        <f>'2_LTS_Overview'!$E$105</f>
        <v xml:space="preserve">   economic sector 5</v>
      </c>
      <c r="E315" s="6" t="str">
        <f t="shared" si="20"/>
        <v>[local currency]</v>
      </c>
      <c r="F315" s="6" t="s">
        <v>811</v>
      </c>
      <c r="G315" s="33" t="s">
        <v>862</v>
      </c>
      <c r="H315" s="158"/>
      <c r="I315" s="192" t="s">
        <v>793</v>
      </c>
      <c r="J315" s="192" t="s">
        <v>793</v>
      </c>
      <c r="K315" s="192" t="s">
        <v>793</v>
      </c>
      <c r="M315" t="s">
        <v>677</v>
      </c>
      <c r="N315" t="s">
        <v>578</v>
      </c>
      <c r="O315" s="322"/>
      <c r="P315" s="322"/>
      <c r="Q315" s="322"/>
      <c r="R315"/>
      <c r="S315"/>
    </row>
    <row r="316" spans="2:19" s="3" customFormat="1" outlineLevel="1" x14ac:dyDescent="0.3">
      <c r="B316" s="50" t="str">
        <f t="shared" si="19"/>
        <v>5.</v>
      </c>
      <c r="C316" s="48">
        <f>COUNTA(C$99:C315)+1</f>
        <v>106</v>
      </c>
      <c r="D316" s="91" t="str">
        <f>'2_LTS_Overview'!$E$106</f>
        <v xml:space="preserve">   economic sector 6</v>
      </c>
      <c r="E316" s="6" t="str">
        <f t="shared" si="20"/>
        <v>[local currency]</v>
      </c>
      <c r="F316" s="6" t="s">
        <v>811</v>
      </c>
      <c r="G316" s="33" t="s">
        <v>862</v>
      </c>
      <c r="H316" s="158"/>
      <c r="I316" s="192" t="s">
        <v>793</v>
      </c>
      <c r="J316" s="192" t="s">
        <v>793</v>
      </c>
      <c r="K316" s="192" t="s">
        <v>793</v>
      </c>
      <c r="M316" t="s">
        <v>677</v>
      </c>
      <c r="N316" t="s">
        <v>578</v>
      </c>
      <c r="O316" s="323"/>
      <c r="P316" s="323"/>
      <c r="Q316" s="323"/>
      <c r="R316"/>
      <c r="S316"/>
    </row>
    <row r="317" spans="2:19" s="3" customFormat="1" outlineLevel="1" x14ac:dyDescent="0.3">
      <c r="B317" s="50"/>
      <c r="C317" s="48"/>
      <c r="D317" s="91"/>
      <c r="M317"/>
      <c r="N317"/>
      <c r="O317"/>
      <c r="P317"/>
      <c r="Q317"/>
      <c r="R317"/>
      <c r="S317"/>
    </row>
    <row r="318" spans="2:19" s="3" customFormat="1" outlineLevel="1" x14ac:dyDescent="0.3">
      <c r="B318" s="50" t="str">
        <f>$B$3</f>
        <v>5.</v>
      </c>
      <c r="C318" s="48">
        <f>COUNTA(C$99:C317)+1</f>
        <v>107</v>
      </c>
      <c r="D318" s="204" t="s">
        <v>895</v>
      </c>
      <c r="E318" s="6" t="str">
        <f>local_currency</f>
        <v>[local currency]</v>
      </c>
      <c r="F318" s="6" t="s">
        <v>811</v>
      </c>
      <c r="G318" s="33" t="s">
        <v>862</v>
      </c>
      <c r="H318" s="158"/>
      <c r="I318" s="192" t="s">
        <v>793</v>
      </c>
      <c r="J318" s="192" t="s">
        <v>793</v>
      </c>
      <c r="K318" s="192" t="s">
        <v>793</v>
      </c>
      <c r="M318" t="s">
        <v>677</v>
      </c>
      <c r="N318" t="s">
        <v>578</v>
      </c>
      <c r="O318" s="238" t="s">
        <v>178</v>
      </c>
      <c r="P318" s="238"/>
      <c r="Q318" s="238"/>
      <c r="R318"/>
      <c r="S318"/>
    </row>
    <row r="319" spans="2:19" s="3" customFormat="1" outlineLevel="1" x14ac:dyDescent="0.3">
      <c r="B319" s="50" t="str">
        <f>$B$3</f>
        <v>5.</v>
      </c>
      <c r="C319" s="48">
        <f>COUNTA(C$99:C318)+1</f>
        <v>108</v>
      </c>
      <c r="D319" s="242" t="s">
        <v>996</v>
      </c>
      <c r="E319" s="48" t="s">
        <v>161</v>
      </c>
      <c r="F319" s="48"/>
      <c r="G319" s="50" t="s">
        <v>862</v>
      </c>
      <c r="H319" s="243"/>
      <c r="I319" s="270">
        <v>-0.08</v>
      </c>
      <c r="J319" s="270">
        <v>-0.09</v>
      </c>
      <c r="K319" s="270">
        <v>-0.12</v>
      </c>
      <c r="L319" s="102"/>
      <c r="M319" s="103" t="s">
        <v>678</v>
      </c>
      <c r="N319" s="103" t="s">
        <v>578</v>
      </c>
      <c r="O319" s="240" t="s">
        <v>1001</v>
      </c>
      <c r="P319" s="240"/>
      <c r="Q319" s="241"/>
      <c r="R319"/>
      <c r="S319"/>
    </row>
    <row r="320" spans="2:19" s="3" customFormat="1" outlineLevel="1" x14ac:dyDescent="0.3">
      <c r="B320" s="50"/>
      <c r="C320" s="102"/>
      <c r="D320" s="6"/>
      <c r="M320" s="6"/>
      <c r="N320" s="6"/>
      <c r="Q320"/>
      <c r="R320"/>
      <c r="S320"/>
    </row>
    <row r="321" spans="2:19" s="3" customFormat="1" outlineLevel="1" x14ac:dyDescent="0.3">
      <c r="B321" s="50"/>
      <c r="C321" s="102"/>
      <c r="D321" s="6"/>
      <c r="M321" s="6"/>
      <c r="N321" s="6"/>
      <c r="Q321"/>
      <c r="R321"/>
      <c r="S321"/>
    </row>
    <row r="322" spans="2:19" outlineLevel="1" x14ac:dyDescent="0.3">
      <c r="B322" s="50"/>
      <c r="C322" s="48"/>
      <c r="D322" s="193" t="s">
        <v>854</v>
      </c>
      <c r="R322" s="64"/>
    </row>
    <row r="323" spans="2:19" outlineLevel="1" x14ac:dyDescent="0.3">
      <c r="B323" s="50" t="str">
        <f>$B$3</f>
        <v>5.</v>
      </c>
      <c r="C323" s="48">
        <f>COUNTA(C$99:C322)+1</f>
        <v>109</v>
      </c>
      <c r="D323" s="205" t="s">
        <v>875</v>
      </c>
      <c r="E323" s="3" t="s">
        <v>45</v>
      </c>
      <c r="F323" s="3" t="s">
        <v>810</v>
      </c>
      <c r="G323" s="33" t="s">
        <v>863</v>
      </c>
      <c r="H323" s="353" t="s">
        <v>1</v>
      </c>
      <c r="I323" s="354"/>
      <c r="J323" s="354"/>
      <c r="K323" s="355"/>
      <c r="M323" t="s">
        <v>677</v>
      </c>
      <c r="N323" t="s">
        <v>578</v>
      </c>
      <c r="O323" s="275" t="s">
        <v>1045</v>
      </c>
      <c r="P323" s="278" t="s">
        <v>1071</v>
      </c>
      <c r="Q323" s="324" t="s">
        <v>1072</v>
      </c>
      <c r="R323" s="64"/>
    </row>
    <row r="324" spans="2:19" outlineLevel="1" x14ac:dyDescent="0.3">
      <c r="B324" s="50"/>
      <c r="C324" s="48"/>
      <c r="D324" s="195"/>
      <c r="H324" s="356"/>
      <c r="I324" s="357"/>
      <c r="J324" s="357"/>
      <c r="K324" s="358"/>
      <c r="O324" s="276"/>
      <c r="P324" s="276"/>
      <c r="Q324" s="276"/>
      <c r="R324" s="64"/>
    </row>
    <row r="325" spans="2:19" outlineLevel="1" x14ac:dyDescent="0.3">
      <c r="B325" s="50"/>
      <c r="C325" s="48"/>
      <c r="D325" s="195"/>
      <c r="H325" s="356"/>
      <c r="I325" s="357"/>
      <c r="J325" s="357"/>
      <c r="K325" s="358"/>
      <c r="O325" s="276"/>
      <c r="P325" s="276"/>
      <c r="Q325" s="276"/>
      <c r="R325" s="64"/>
    </row>
    <row r="326" spans="2:19" outlineLevel="1" x14ac:dyDescent="0.3">
      <c r="B326" s="50"/>
      <c r="C326" s="48"/>
      <c r="D326" s="195"/>
      <c r="H326" s="359"/>
      <c r="I326" s="360"/>
      <c r="J326" s="360"/>
      <c r="K326" s="361"/>
      <c r="O326" s="277"/>
      <c r="P326" s="277"/>
      <c r="Q326" s="277"/>
      <c r="R326" s="64"/>
    </row>
    <row r="327" spans="2:19" outlineLevel="1" x14ac:dyDescent="0.3">
      <c r="B327" s="50"/>
      <c r="C327" s="48"/>
      <c r="D327" s="195"/>
      <c r="R327" s="64"/>
    </row>
    <row r="328" spans="2:19" s="3" customFormat="1" outlineLevel="1" x14ac:dyDescent="0.3">
      <c r="B328" s="50" t="str">
        <f>$B$3</f>
        <v>5.</v>
      </c>
      <c r="C328" s="48">
        <f>COUNTA(C$99:C327)+1</f>
        <v>110</v>
      </c>
      <c r="D328" s="205" t="s">
        <v>890</v>
      </c>
      <c r="E328" s="6" t="str">
        <f>local_currency</f>
        <v>[local currency]</v>
      </c>
      <c r="F328" s="6" t="s">
        <v>811</v>
      </c>
      <c r="G328" s="33" t="s">
        <v>863</v>
      </c>
      <c r="H328" s="158"/>
      <c r="I328" s="192" t="s">
        <v>793</v>
      </c>
      <c r="J328" s="192" t="s">
        <v>793</v>
      </c>
      <c r="K328" s="192" t="s">
        <v>793</v>
      </c>
      <c r="M328" t="s">
        <v>677</v>
      </c>
      <c r="N328" t="s">
        <v>578</v>
      </c>
      <c r="O328" s="321" t="s">
        <v>1045</v>
      </c>
      <c r="P328" s="315" t="s">
        <v>1071</v>
      </c>
      <c r="Q328" s="324" t="s">
        <v>1072</v>
      </c>
      <c r="R328"/>
      <c r="S328"/>
    </row>
    <row r="329" spans="2:19" s="3" customFormat="1" outlineLevel="1" x14ac:dyDescent="0.3">
      <c r="B329" s="50"/>
      <c r="C329" s="48"/>
      <c r="D329" s="195" t="s">
        <v>891</v>
      </c>
      <c r="E329" s="6"/>
      <c r="F329" s="6"/>
      <c r="G329" s="6"/>
      <c r="H329" s="6"/>
      <c r="I329" s="6"/>
      <c r="J329" s="6"/>
      <c r="K329" s="6"/>
      <c r="L329" s="6"/>
      <c r="M329" s="6"/>
      <c r="N329" s="6"/>
      <c r="O329" s="322"/>
      <c r="P329" s="322"/>
      <c r="Q329" s="322"/>
      <c r="R329"/>
      <c r="S329"/>
    </row>
    <row r="330" spans="2:19" s="3" customFormat="1" outlineLevel="1" x14ac:dyDescent="0.3">
      <c r="B330" s="50" t="str">
        <f t="shared" ref="B330:B335" si="21">$B$3</f>
        <v>5.</v>
      </c>
      <c r="C330" s="48">
        <f>COUNTA(C$99:C329)+1</f>
        <v>111</v>
      </c>
      <c r="D330" s="195" t="str">
        <f>'2_LTS_Overview'!$E$101</f>
        <v xml:space="preserve">   economic sector 1</v>
      </c>
      <c r="E330" s="6" t="str">
        <f t="shared" ref="E330:E335" si="22">local_currency</f>
        <v>[local currency]</v>
      </c>
      <c r="F330" s="6" t="s">
        <v>811</v>
      </c>
      <c r="G330" s="33" t="s">
        <v>863</v>
      </c>
      <c r="H330" s="158"/>
      <c r="I330" s="192" t="s">
        <v>793</v>
      </c>
      <c r="J330" s="192" t="s">
        <v>793</v>
      </c>
      <c r="K330" s="192" t="s">
        <v>793</v>
      </c>
      <c r="M330" t="s">
        <v>677</v>
      </c>
      <c r="N330" t="s">
        <v>578</v>
      </c>
      <c r="O330" s="322"/>
      <c r="P330" s="322"/>
      <c r="Q330" s="322"/>
      <c r="R330"/>
      <c r="S330"/>
    </row>
    <row r="331" spans="2:19" s="3" customFormat="1" outlineLevel="1" x14ac:dyDescent="0.3">
      <c r="B331" s="50" t="str">
        <f t="shared" si="21"/>
        <v>5.</v>
      </c>
      <c r="C331" s="48">
        <f>COUNTA(C$99:C330)+1</f>
        <v>112</v>
      </c>
      <c r="D331" s="195" t="str">
        <f>'2_LTS_Overview'!$E$102</f>
        <v xml:space="preserve">   economic sector 2</v>
      </c>
      <c r="E331" s="6" t="str">
        <f t="shared" si="22"/>
        <v>[local currency]</v>
      </c>
      <c r="F331" s="6" t="s">
        <v>811</v>
      </c>
      <c r="G331" s="33" t="s">
        <v>863</v>
      </c>
      <c r="H331" s="158"/>
      <c r="I331" s="192" t="s">
        <v>793</v>
      </c>
      <c r="J331" s="192" t="s">
        <v>793</v>
      </c>
      <c r="K331" s="192" t="s">
        <v>793</v>
      </c>
      <c r="M331" t="s">
        <v>677</v>
      </c>
      <c r="N331" t="s">
        <v>578</v>
      </c>
      <c r="O331" s="322"/>
      <c r="P331" s="322"/>
      <c r="Q331" s="322"/>
      <c r="R331"/>
      <c r="S331"/>
    </row>
    <row r="332" spans="2:19" s="3" customFormat="1" outlineLevel="1" x14ac:dyDescent="0.3">
      <c r="B332" s="50" t="str">
        <f t="shared" si="21"/>
        <v>5.</v>
      </c>
      <c r="C332" s="48">
        <f>COUNTA(C$99:C331)+1</f>
        <v>113</v>
      </c>
      <c r="D332" s="195" t="str">
        <f>'2_LTS_Overview'!$E$103</f>
        <v xml:space="preserve">   economic sector 3</v>
      </c>
      <c r="E332" s="6" t="str">
        <f t="shared" si="22"/>
        <v>[local currency]</v>
      </c>
      <c r="F332" s="6" t="s">
        <v>811</v>
      </c>
      <c r="G332" s="33" t="s">
        <v>863</v>
      </c>
      <c r="H332" s="158"/>
      <c r="I332" s="192" t="s">
        <v>793</v>
      </c>
      <c r="J332" s="192" t="s">
        <v>793</v>
      </c>
      <c r="K332" s="192" t="s">
        <v>793</v>
      </c>
      <c r="M332" t="s">
        <v>677</v>
      </c>
      <c r="N332" t="s">
        <v>578</v>
      </c>
      <c r="O332" s="322"/>
      <c r="P332" s="322"/>
      <c r="Q332" s="322"/>
      <c r="R332"/>
      <c r="S332"/>
    </row>
    <row r="333" spans="2:19" s="3" customFormat="1" outlineLevel="1" x14ac:dyDescent="0.3">
      <c r="B333" s="50" t="str">
        <f t="shared" si="21"/>
        <v>5.</v>
      </c>
      <c r="C333" s="48">
        <f>COUNTA(C$99:C332)+1</f>
        <v>114</v>
      </c>
      <c r="D333" s="195" t="str">
        <f>'2_LTS_Overview'!$E$104</f>
        <v xml:space="preserve">   economic sector 4</v>
      </c>
      <c r="E333" s="6" t="str">
        <f t="shared" si="22"/>
        <v>[local currency]</v>
      </c>
      <c r="F333" s="6" t="s">
        <v>811</v>
      </c>
      <c r="G333" s="33" t="s">
        <v>863</v>
      </c>
      <c r="H333" s="158"/>
      <c r="I333" s="192" t="s">
        <v>793</v>
      </c>
      <c r="J333" s="192" t="s">
        <v>793</v>
      </c>
      <c r="K333" s="192" t="s">
        <v>793</v>
      </c>
      <c r="M333" t="s">
        <v>677</v>
      </c>
      <c r="N333" t="s">
        <v>578</v>
      </c>
      <c r="O333" s="322"/>
      <c r="P333" s="322"/>
      <c r="Q333" s="322"/>
      <c r="R333"/>
      <c r="S333"/>
    </row>
    <row r="334" spans="2:19" s="3" customFormat="1" outlineLevel="1" x14ac:dyDescent="0.3">
      <c r="B334" s="50" t="str">
        <f t="shared" si="21"/>
        <v>5.</v>
      </c>
      <c r="C334" s="48">
        <f>COUNTA(C$99:C333)+1</f>
        <v>115</v>
      </c>
      <c r="D334" s="195" t="str">
        <f>'2_LTS_Overview'!$E$105</f>
        <v xml:space="preserve">   economic sector 5</v>
      </c>
      <c r="E334" s="6" t="str">
        <f t="shared" si="22"/>
        <v>[local currency]</v>
      </c>
      <c r="F334" s="6" t="s">
        <v>811</v>
      </c>
      <c r="G334" s="33" t="s">
        <v>863</v>
      </c>
      <c r="H334" s="158"/>
      <c r="I334" s="192" t="s">
        <v>793</v>
      </c>
      <c r="J334" s="192" t="s">
        <v>793</v>
      </c>
      <c r="K334" s="192" t="s">
        <v>793</v>
      </c>
      <c r="M334" t="s">
        <v>677</v>
      </c>
      <c r="N334" t="s">
        <v>578</v>
      </c>
      <c r="O334" s="322"/>
      <c r="P334" s="322"/>
      <c r="Q334" s="322"/>
      <c r="R334"/>
      <c r="S334"/>
    </row>
    <row r="335" spans="2:19" s="3" customFormat="1" outlineLevel="1" x14ac:dyDescent="0.3">
      <c r="B335" s="50" t="str">
        <f t="shared" si="21"/>
        <v>5.</v>
      </c>
      <c r="C335" s="48">
        <f>COUNTA(C$99:C334)+1</f>
        <v>116</v>
      </c>
      <c r="D335" s="195" t="str">
        <f>'2_LTS_Overview'!$E$106</f>
        <v xml:space="preserve">   economic sector 6</v>
      </c>
      <c r="E335" s="6" t="str">
        <f t="shared" si="22"/>
        <v>[local currency]</v>
      </c>
      <c r="F335" s="6" t="s">
        <v>811</v>
      </c>
      <c r="G335" s="33" t="s">
        <v>863</v>
      </c>
      <c r="H335" s="158"/>
      <c r="I335" s="192" t="s">
        <v>793</v>
      </c>
      <c r="J335" s="192" t="s">
        <v>793</v>
      </c>
      <c r="K335" s="192" t="s">
        <v>793</v>
      </c>
      <c r="M335" t="s">
        <v>677</v>
      </c>
      <c r="N335" t="s">
        <v>578</v>
      </c>
      <c r="O335" s="323"/>
      <c r="P335" s="323"/>
      <c r="Q335" s="323"/>
      <c r="R335"/>
      <c r="S335"/>
    </row>
    <row r="336" spans="2:19" s="3" customFormat="1" outlineLevel="1" x14ac:dyDescent="0.3">
      <c r="B336" s="50"/>
      <c r="C336" s="48"/>
      <c r="D336" s="195"/>
      <c r="E336" s="6"/>
      <c r="O336" s="48"/>
      <c r="P336" s="48"/>
      <c r="Q336" s="48"/>
      <c r="R336"/>
      <c r="S336"/>
    </row>
    <row r="337" spans="1:19" outlineLevel="1" x14ac:dyDescent="0.3">
      <c r="B337" s="50" t="str">
        <f>$B$3</f>
        <v>5.</v>
      </c>
      <c r="C337" s="48">
        <f>COUNTA(C$99:C336)+1</f>
        <v>117</v>
      </c>
      <c r="D337" s="205" t="s">
        <v>892</v>
      </c>
      <c r="E337" s="3" t="s">
        <v>45</v>
      </c>
      <c r="F337" s="3" t="s">
        <v>810</v>
      </c>
      <c r="G337" s="33" t="s">
        <v>863</v>
      </c>
      <c r="H337" s="353" t="s">
        <v>1</v>
      </c>
      <c r="I337" s="354"/>
      <c r="J337" s="354"/>
      <c r="K337" s="355"/>
      <c r="M337" t="s">
        <v>677</v>
      </c>
      <c r="N337" t="s">
        <v>578</v>
      </c>
      <c r="O337" s="275" t="s">
        <v>1045</v>
      </c>
      <c r="P337" s="278" t="s">
        <v>1071</v>
      </c>
      <c r="Q337" s="324" t="s">
        <v>1072</v>
      </c>
      <c r="R337" s="64"/>
    </row>
    <row r="338" spans="1:19" outlineLevel="1" x14ac:dyDescent="0.3">
      <c r="B338" s="50"/>
      <c r="C338" s="48"/>
      <c r="D338" s="195"/>
      <c r="H338" s="356"/>
      <c r="I338" s="357"/>
      <c r="J338" s="357"/>
      <c r="K338" s="358"/>
      <c r="O338" s="276"/>
      <c r="P338" s="276"/>
      <c r="Q338" s="276"/>
      <c r="R338" s="64"/>
    </row>
    <row r="339" spans="1:19" outlineLevel="1" x14ac:dyDescent="0.3">
      <c r="B339" s="50"/>
      <c r="C339" s="48"/>
      <c r="D339" s="195"/>
      <c r="H339" s="356"/>
      <c r="I339" s="357"/>
      <c r="J339" s="357"/>
      <c r="K339" s="358"/>
      <c r="O339" s="276"/>
      <c r="P339" s="276"/>
      <c r="Q339" s="276"/>
      <c r="R339" s="64"/>
    </row>
    <row r="340" spans="1:19" outlineLevel="1" x14ac:dyDescent="0.3">
      <c r="B340" s="50"/>
      <c r="C340" s="48"/>
      <c r="D340" s="195"/>
      <c r="H340" s="359"/>
      <c r="I340" s="360"/>
      <c r="J340" s="360"/>
      <c r="K340" s="361"/>
      <c r="O340" s="277"/>
      <c r="P340" s="277"/>
      <c r="Q340" s="277"/>
      <c r="R340" s="64"/>
    </row>
    <row r="341" spans="1:19" outlineLevel="1" x14ac:dyDescent="0.3">
      <c r="B341" s="50"/>
      <c r="C341" s="48"/>
      <c r="D341" s="195"/>
      <c r="R341" s="64"/>
    </row>
    <row r="342" spans="1:19" s="3" customFormat="1" outlineLevel="1" x14ac:dyDescent="0.3">
      <c r="B342" s="50" t="str">
        <f>$B$3</f>
        <v>5.</v>
      </c>
      <c r="C342" s="48">
        <f>COUNTA(C$99:C341)+1</f>
        <v>118</v>
      </c>
      <c r="D342" s="205" t="s">
        <v>893</v>
      </c>
      <c r="E342" s="6" t="str">
        <f>local_currency</f>
        <v>[local currency]</v>
      </c>
      <c r="F342" s="6" t="s">
        <v>811</v>
      </c>
      <c r="G342" s="33" t="s">
        <v>863</v>
      </c>
      <c r="H342" s="158"/>
      <c r="I342" s="192" t="s">
        <v>793</v>
      </c>
      <c r="J342" s="192" t="s">
        <v>793</v>
      </c>
      <c r="K342" s="192" t="s">
        <v>793</v>
      </c>
      <c r="M342" t="s">
        <v>677</v>
      </c>
      <c r="N342" t="s">
        <v>578</v>
      </c>
      <c r="O342" s="321" t="s">
        <v>1045</v>
      </c>
      <c r="P342" s="315" t="s">
        <v>1071</v>
      </c>
      <c r="Q342" s="324" t="s">
        <v>1072</v>
      </c>
      <c r="R342"/>
      <c r="S342"/>
    </row>
    <row r="343" spans="1:19" s="3" customFormat="1" outlineLevel="1" x14ac:dyDescent="0.3">
      <c r="B343" s="50"/>
      <c r="C343" s="48"/>
      <c r="D343" s="195" t="s">
        <v>894</v>
      </c>
      <c r="E343" s="6"/>
      <c r="F343" s="6"/>
      <c r="G343" s="6"/>
      <c r="H343" s="6"/>
      <c r="I343" s="6"/>
      <c r="J343" s="6"/>
      <c r="K343" s="6"/>
      <c r="L343" s="6"/>
      <c r="M343" s="6"/>
      <c r="N343" s="6"/>
      <c r="O343" s="322"/>
      <c r="P343" s="322"/>
      <c r="Q343" s="322"/>
      <c r="R343"/>
      <c r="S343"/>
    </row>
    <row r="344" spans="1:19" s="3" customFormat="1" outlineLevel="1" x14ac:dyDescent="0.3">
      <c r="B344" s="50" t="str">
        <f t="shared" ref="B344:B349" si="23">$B$3</f>
        <v>5.</v>
      </c>
      <c r="C344" s="48">
        <f>COUNTA(C$99:C343)+1</f>
        <v>119</v>
      </c>
      <c r="D344" s="195" t="str">
        <f>'2_LTS_Overview'!$E$101</f>
        <v xml:space="preserve">   economic sector 1</v>
      </c>
      <c r="E344" s="6" t="str">
        <f t="shared" ref="E344:E349" si="24">local_currency</f>
        <v>[local currency]</v>
      </c>
      <c r="F344" s="6" t="s">
        <v>811</v>
      </c>
      <c r="G344" s="33" t="s">
        <v>863</v>
      </c>
      <c r="H344" s="158"/>
      <c r="I344" s="192" t="s">
        <v>793</v>
      </c>
      <c r="J344" s="192" t="s">
        <v>793</v>
      </c>
      <c r="K344" s="192" t="s">
        <v>793</v>
      </c>
      <c r="M344" t="s">
        <v>677</v>
      </c>
      <c r="N344" t="s">
        <v>578</v>
      </c>
      <c r="O344" s="322"/>
      <c r="P344" s="322"/>
      <c r="Q344" s="322"/>
      <c r="R344"/>
      <c r="S344"/>
    </row>
    <row r="345" spans="1:19" s="3" customFormat="1" outlineLevel="1" x14ac:dyDescent="0.3">
      <c r="B345" s="50" t="str">
        <f t="shared" si="23"/>
        <v>5.</v>
      </c>
      <c r="C345" s="48">
        <f>COUNTA(C$99:C344)+1</f>
        <v>120</v>
      </c>
      <c r="D345" s="195" t="str">
        <f>'2_LTS_Overview'!$E$102</f>
        <v xml:space="preserve">   economic sector 2</v>
      </c>
      <c r="E345" s="6" t="str">
        <f t="shared" si="24"/>
        <v>[local currency]</v>
      </c>
      <c r="F345" s="6" t="s">
        <v>811</v>
      </c>
      <c r="G345" s="33" t="s">
        <v>863</v>
      </c>
      <c r="H345" s="158"/>
      <c r="I345" s="192" t="s">
        <v>793</v>
      </c>
      <c r="J345" s="192" t="s">
        <v>793</v>
      </c>
      <c r="K345" s="192" t="s">
        <v>793</v>
      </c>
      <c r="M345" t="s">
        <v>677</v>
      </c>
      <c r="N345" t="s">
        <v>578</v>
      </c>
      <c r="O345" s="322"/>
      <c r="P345" s="322"/>
      <c r="Q345" s="322"/>
      <c r="R345"/>
      <c r="S345"/>
    </row>
    <row r="346" spans="1:19" s="3" customFormat="1" outlineLevel="1" x14ac:dyDescent="0.3">
      <c r="B346" s="50" t="str">
        <f t="shared" si="23"/>
        <v>5.</v>
      </c>
      <c r="C346" s="48">
        <f>COUNTA(C$99:C345)+1</f>
        <v>121</v>
      </c>
      <c r="D346" s="195" t="str">
        <f>'2_LTS_Overview'!$E$103</f>
        <v xml:space="preserve">   economic sector 3</v>
      </c>
      <c r="E346" s="6" t="str">
        <f t="shared" si="24"/>
        <v>[local currency]</v>
      </c>
      <c r="F346" s="6" t="s">
        <v>811</v>
      </c>
      <c r="G346" s="33" t="s">
        <v>863</v>
      </c>
      <c r="H346" s="158"/>
      <c r="I346" s="192" t="s">
        <v>793</v>
      </c>
      <c r="J346" s="192" t="s">
        <v>793</v>
      </c>
      <c r="K346" s="192" t="s">
        <v>793</v>
      </c>
      <c r="M346" t="s">
        <v>677</v>
      </c>
      <c r="N346" t="s">
        <v>578</v>
      </c>
      <c r="O346" s="322"/>
      <c r="P346" s="322"/>
      <c r="Q346" s="322"/>
      <c r="R346"/>
      <c r="S346"/>
    </row>
    <row r="347" spans="1:19" s="3" customFormat="1" outlineLevel="1" x14ac:dyDescent="0.3">
      <c r="B347" s="50" t="str">
        <f t="shared" si="23"/>
        <v>5.</v>
      </c>
      <c r="C347" s="48">
        <f>COUNTA(C$99:C346)+1</f>
        <v>122</v>
      </c>
      <c r="D347" s="195" t="str">
        <f>'2_LTS_Overview'!$E$104</f>
        <v xml:space="preserve">   economic sector 4</v>
      </c>
      <c r="E347" s="6" t="str">
        <f t="shared" si="24"/>
        <v>[local currency]</v>
      </c>
      <c r="F347" s="6" t="s">
        <v>811</v>
      </c>
      <c r="G347" s="33" t="s">
        <v>863</v>
      </c>
      <c r="H347" s="158"/>
      <c r="I347" s="192" t="s">
        <v>793</v>
      </c>
      <c r="J347" s="192" t="s">
        <v>793</v>
      </c>
      <c r="K347" s="192" t="s">
        <v>793</v>
      </c>
      <c r="M347" t="s">
        <v>677</v>
      </c>
      <c r="N347" t="s">
        <v>578</v>
      </c>
      <c r="O347" s="322"/>
      <c r="P347" s="322"/>
      <c r="Q347" s="322"/>
      <c r="R347"/>
      <c r="S347"/>
    </row>
    <row r="348" spans="1:19" s="3" customFormat="1" outlineLevel="1" x14ac:dyDescent="0.3">
      <c r="B348" s="50" t="str">
        <f t="shared" si="23"/>
        <v>5.</v>
      </c>
      <c r="C348" s="48">
        <f>COUNTA(C$99:C347)+1</f>
        <v>123</v>
      </c>
      <c r="D348" s="195" t="str">
        <f>'2_LTS_Overview'!$E$105</f>
        <v xml:space="preserve">   economic sector 5</v>
      </c>
      <c r="E348" s="6" t="str">
        <f t="shared" si="24"/>
        <v>[local currency]</v>
      </c>
      <c r="F348" s="6" t="s">
        <v>811</v>
      </c>
      <c r="G348" s="33" t="s">
        <v>863</v>
      </c>
      <c r="H348" s="158"/>
      <c r="I348" s="192" t="s">
        <v>793</v>
      </c>
      <c r="J348" s="192" t="s">
        <v>793</v>
      </c>
      <c r="K348" s="192" t="s">
        <v>793</v>
      </c>
      <c r="M348" t="s">
        <v>677</v>
      </c>
      <c r="N348" t="s">
        <v>578</v>
      </c>
      <c r="O348" s="322"/>
      <c r="P348" s="322"/>
      <c r="Q348" s="322"/>
      <c r="R348"/>
      <c r="S348"/>
    </row>
    <row r="349" spans="1:19" s="3" customFormat="1" outlineLevel="1" x14ac:dyDescent="0.3">
      <c r="B349" s="50" t="str">
        <f t="shared" si="23"/>
        <v>5.</v>
      </c>
      <c r="C349" s="48">
        <f>COUNTA(C$99:C348)+1</f>
        <v>124</v>
      </c>
      <c r="D349" s="195" t="str">
        <f>'2_LTS_Overview'!$E$106</f>
        <v xml:space="preserve">   economic sector 6</v>
      </c>
      <c r="E349" s="6" t="str">
        <f t="shared" si="24"/>
        <v>[local currency]</v>
      </c>
      <c r="F349" s="6" t="s">
        <v>811</v>
      </c>
      <c r="G349" s="33" t="s">
        <v>863</v>
      </c>
      <c r="H349" s="158"/>
      <c r="I349" s="192" t="s">
        <v>793</v>
      </c>
      <c r="J349" s="192" t="s">
        <v>793</v>
      </c>
      <c r="K349" s="192" t="s">
        <v>793</v>
      </c>
      <c r="M349" t="s">
        <v>677</v>
      </c>
      <c r="N349" t="s">
        <v>578</v>
      </c>
      <c r="O349" s="323"/>
      <c r="P349" s="323"/>
      <c r="Q349" s="323"/>
      <c r="R349"/>
      <c r="S349"/>
    </row>
    <row r="350" spans="1:19" s="3" customFormat="1" outlineLevel="1" x14ac:dyDescent="0.3">
      <c r="B350" s="50"/>
      <c r="C350" s="48"/>
      <c r="D350" s="195"/>
      <c r="M350"/>
      <c r="N350"/>
      <c r="O350"/>
      <c r="P350"/>
      <c r="Q350"/>
      <c r="R350"/>
      <c r="S350"/>
    </row>
    <row r="351" spans="1:19" s="3" customFormat="1" outlineLevel="1" x14ac:dyDescent="0.3">
      <c r="B351" s="50" t="str">
        <f>$B$3</f>
        <v>5.</v>
      </c>
      <c r="C351" s="48">
        <f>COUNTA(C$99:C350)+1</f>
        <v>125</v>
      </c>
      <c r="D351" s="205" t="s">
        <v>895</v>
      </c>
      <c r="E351" s="6" t="str">
        <f>local_currency</f>
        <v>[local currency]</v>
      </c>
      <c r="F351" s="6" t="s">
        <v>811</v>
      </c>
      <c r="G351" s="33" t="s">
        <v>863</v>
      </c>
      <c r="H351" s="158"/>
      <c r="I351" s="192" t="s">
        <v>793</v>
      </c>
      <c r="J351" s="192" t="s">
        <v>793</v>
      </c>
      <c r="K351" s="192" t="s">
        <v>793</v>
      </c>
      <c r="M351" t="s">
        <v>677</v>
      </c>
      <c r="N351" t="s">
        <v>578</v>
      </c>
      <c r="O351" s="238" t="s">
        <v>178</v>
      </c>
      <c r="P351" s="238"/>
      <c r="Q351" s="238"/>
      <c r="R351"/>
      <c r="S351"/>
    </row>
    <row r="352" spans="1:19" s="3" customFormat="1" outlineLevel="1" x14ac:dyDescent="0.3">
      <c r="A352" s="48"/>
      <c r="B352" s="50" t="str">
        <f>$B$3</f>
        <v>5.</v>
      </c>
      <c r="C352" s="48">
        <f>COUNTA(C$99:C351)+1</f>
        <v>126</v>
      </c>
      <c r="D352" s="244" t="s">
        <v>996</v>
      </c>
      <c r="E352" s="48" t="s">
        <v>161</v>
      </c>
      <c r="F352" s="48" t="s">
        <v>811</v>
      </c>
      <c r="G352" s="50" t="s">
        <v>863</v>
      </c>
      <c r="H352" s="245"/>
      <c r="I352" s="270">
        <v>-7.0000000000000007E-2</v>
      </c>
      <c r="J352" s="270">
        <v>-6.5000000000000002E-2</v>
      </c>
      <c r="K352" s="270">
        <v>-5.5E-2</v>
      </c>
      <c r="L352" s="48"/>
      <c r="M352" s="50" t="s">
        <v>678</v>
      </c>
      <c r="N352" s="50" t="s">
        <v>578</v>
      </c>
      <c r="O352" s="240" t="s">
        <v>1001</v>
      </c>
      <c r="P352" s="240"/>
      <c r="Q352" s="241"/>
      <c r="R352"/>
      <c r="S352"/>
    </row>
    <row r="353" spans="1:19" s="3" customFormat="1" outlineLevel="1" x14ac:dyDescent="0.3">
      <c r="B353" s="50"/>
      <c r="C353" s="102"/>
      <c r="D353" s="6"/>
      <c r="M353" s="6"/>
      <c r="N353" s="6"/>
      <c r="Q353"/>
      <c r="R353"/>
      <c r="S353"/>
    </row>
    <row r="354" spans="1:19" s="3" customFormat="1" outlineLevel="1" x14ac:dyDescent="0.3">
      <c r="B354" s="50"/>
      <c r="C354" s="102"/>
      <c r="D354" s="6"/>
      <c r="M354" s="6"/>
      <c r="N354" s="6"/>
      <c r="Q354"/>
      <c r="R354"/>
      <c r="S354"/>
    </row>
    <row r="355" spans="1:19" ht="15" thickBot="1" x14ac:dyDescent="0.35">
      <c r="B355" s="256" t="s">
        <v>972</v>
      </c>
      <c r="C355" s="131"/>
      <c r="D355" s="81"/>
      <c r="E355" s="81"/>
      <c r="F355" s="81"/>
      <c r="G355" s="81"/>
      <c r="H355" s="81"/>
      <c r="I355" s="81"/>
      <c r="J355" s="81"/>
      <c r="K355" s="81"/>
      <c r="L355" s="81"/>
      <c r="M355" s="81"/>
      <c r="N355" s="81"/>
      <c r="O355" s="81"/>
      <c r="P355" s="81"/>
      <c r="Q355" s="81"/>
    </row>
    <row r="356" spans="1:19" s="3" customFormat="1" ht="15" outlineLevel="1" thickTop="1" x14ac:dyDescent="0.3">
      <c r="B356" s="50"/>
      <c r="C356" s="102"/>
      <c r="D356" s="6"/>
      <c r="M356" s="6"/>
      <c r="N356" s="6"/>
      <c r="Q356"/>
      <c r="R356"/>
      <c r="S356"/>
    </row>
    <row r="357" spans="1:19" x14ac:dyDescent="0.3">
      <c r="A357" s="3"/>
      <c r="B357" s="134" t="s">
        <v>982</v>
      </c>
      <c r="C357" s="103"/>
    </row>
    <row r="358" spans="1:19" s="3" customFormat="1" outlineLevel="1" x14ac:dyDescent="0.3">
      <c r="B358" s="50"/>
      <c r="C358" s="102"/>
      <c r="D358" s="6"/>
      <c r="M358" s="6"/>
      <c r="N358" s="6"/>
      <c r="Q358"/>
      <c r="R358"/>
      <c r="S358"/>
    </row>
    <row r="359" spans="1:19" s="3" customFormat="1" outlineLevel="1" x14ac:dyDescent="0.3">
      <c r="B359" s="50"/>
      <c r="C359" s="102"/>
      <c r="D359" s="196" t="s">
        <v>855</v>
      </c>
      <c r="M359" s="6"/>
      <c r="N359" s="6"/>
      <c r="Q359"/>
      <c r="R359"/>
      <c r="S359"/>
    </row>
    <row r="360" spans="1:19" s="3" customFormat="1" outlineLevel="1" x14ac:dyDescent="0.3">
      <c r="B360" s="50" t="str">
        <f>$B$3</f>
        <v>5.</v>
      </c>
      <c r="C360" s="48">
        <f>COUNTA(C$99:C359)+1</f>
        <v>127</v>
      </c>
      <c r="D360" s="198" t="s">
        <v>987</v>
      </c>
      <c r="E360" s="6" t="str">
        <f>local_currency</f>
        <v>[local currency]</v>
      </c>
      <c r="F360" s="6" t="s">
        <v>811</v>
      </c>
      <c r="G360" s="33" t="s">
        <v>14</v>
      </c>
      <c r="H360" s="192" t="s">
        <v>793</v>
      </c>
      <c r="I360" s="158"/>
      <c r="J360" s="158"/>
      <c r="K360" s="158"/>
      <c r="M360" t="s">
        <v>677</v>
      </c>
      <c r="N360" t="s">
        <v>577</v>
      </c>
      <c r="O360" s="275" t="s">
        <v>974</v>
      </c>
      <c r="P360" s="275"/>
      <c r="Q360" s="275"/>
      <c r="R360"/>
      <c r="S360"/>
    </row>
    <row r="361" spans="1:19" s="3" customFormat="1" outlineLevel="1" x14ac:dyDescent="0.3">
      <c r="B361" s="50" t="str">
        <f t="shared" ref="B361:B365" si="25">$B$3</f>
        <v>5.</v>
      </c>
      <c r="C361" s="48">
        <f>COUNTA(C$99:C360)+1</f>
        <v>128</v>
      </c>
      <c r="D361" s="198" t="s">
        <v>1000</v>
      </c>
      <c r="E361" s="6" t="s">
        <v>161</v>
      </c>
      <c r="F361" s="6"/>
      <c r="G361" s="33" t="s">
        <v>14</v>
      </c>
      <c r="H361" s="269">
        <v>2</v>
      </c>
      <c r="I361" s="158"/>
      <c r="J361" s="158"/>
      <c r="K361" s="158"/>
      <c r="M361"/>
      <c r="N361"/>
      <c r="O361" s="276"/>
      <c r="P361" s="276"/>
      <c r="Q361" s="276"/>
      <c r="R361"/>
      <c r="S361"/>
    </row>
    <row r="362" spans="1:19" s="3" customFormat="1" outlineLevel="1" x14ac:dyDescent="0.3">
      <c r="B362" s="50" t="str">
        <f t="shared" si="25"/>
        <v>5.</v>
      </c>
      <c r="C362" s="48">
        <f>COUNTA(C$99:C361)+1</f>
        <v>129</v>
      </c>
      <c r="D362" s="198" t="s">
        <v>988</v>
      </c>
      <c r="E362" s="6" t="str">
        <f>local_currency</f>
        <v>[local currency]</v>
      </c>
      <c r="F362" s="6" t="s">
        <v>811</v>
      </c>
      <c r="G362" s="33" t="s">
        <v>14</v>
      </c>
      <c r="H362" s="192" t="s">
        <v>793</v>
      </c>
      <c r="I362" s="158"/>
      <c r="J362" s="158"/>
      <c r="K362" s="158"/>
      <c r="M362"/>
      <c r="N362"/>
      <c r="O362" s="276"/>
      <c r="P362" s="276"/>
      <c r="Q362" s="276"/>
      <c r="R362"/>
      <c r="S362"/>
    </row>
    <row r="363" spans="1:19" s="3" customFormat="1" outlineLevel="1" x14ac:dyDescent="0.3">
      <c r="B363" s="50" t="str">
        <f t="shared" si="25"/>
        <v>5.</v>
      </c>
      <c r="C363" s="48">
        <f>COUNTA(C$99:C362)+1</f>
        <v>130</v>
      </c>
      <c r="D363" s="198" t="s">
        <v>999</v>
      </c>
      <c r="E363" s="6" t="s">
        <v>161</v>
      </c>
      <c r="F363" s="6"/>
      <c r="G363" s="33" t="s">
        <v>14</v>
      </c>
      <c r="H363" s="192" t="s">
        <v>161</v>
      </c>
      <c r="I363" s="158"/>
      <c r="J363" s="158"/>
      <c r="K363" s="158"/>
      <c r="M363"/>
      <c r="N363"/>
      <c r="O363" s="276"/>
      <c r="P363" s="276"/>
      <c r="Q363" s="276"/>
      <c r="R363"/>
      <c r="S363"/>
    </row>
    <row r="364" spans="1:19" s="3" customFormat="1" outlineLevel="1" x14ac:dyDescent="0.3">
      <c r="B364" s="50" t="str">
        <f t="shared" si="25"/>
        <v>5.</v>
      </c>
      <c r="C364" s="48">
        <f>COUNTA(C$99:C363)+1</f>
        <v>131</v>
      </c>
      <c r="D364" s="198" t="s">
        <v>997</v>
      </c>
      <c r="E364" s="6" t="str">
        <f>local_currency</f>
        <v>[local currency]</v>
      </c>
      <c r="F364" s="6" t="s">
        <v>811</v>
      </c>
      <c r="G364" s="33" t="s">
        <v>14</v>
      </c>
      <c r="H364" s="192" t="s">
        <v>793</v>
      </c>
      <c r="I364" s="158"/>
      <c r="J364" s="158"/>
      <c r="K364" s="158"/>
      <c r="M364" t="s">
        <v>677</v>
      </c>
      <c r="N364" t="s">
        <v>577</v>
      </c>
      <c r="O364" s="276"/>
      <c r="P364" s="276"/>
      <c r="Q364" s="276"/>
      <c r="R364"/>
      <c r="S364"/>
    </row>
    <row r="365" spans="1:19" s="3" customFormat="1" outlineLevel="1" x14ac:dyDescent="0.3">
      <c r="B365" s="50" t="str">
        <f t="shared" si="25"/>
        <v>5.</v>
      </c>
      <c r="C365" s="48">
        <f>COUNTA(C$99:C364)+1</f>
        <v>132</v>
      </c>
      <c r="D365" s="198" t="s">
        <v>998</v>
      </c>
      <c r="E365" s="6" t="s">
        <v>161</v>
      </c>
      <c r="F365" s="6"/>
      <c r="G365" s="33" t="s">
        <v>14</v>
      </c>
      <c r="H365" s="269">
        <v>1.3</v>
      </c>
      <c r="I365" s="158"/>
      <c r="J365" s="158"/>
      <c r="K365" s="158"/>
      <c r="M365"/>
      <c r="N365"/>
      <c r="O365" s="277"/>
      <c r="P365" s="277"/>
      <c r="Q365" s="277"/>
      <c r="R365"/>
      <c r="S365"/>
    </row>
    <row r="366" spans="1:19" s="3" customFormat="1" outlineLevel="1" x14ac:dyDescent="0.3">
      <c r="B366" s="50"/>
      <c r="C366" s="102"/>
      <c r="D366" s="6"/>
      <c r="M366" s="6"/>
      <c r="N366" s="6"/>
      <c r="Q366"/>
      <c r="R366"/>
      <c r="S366"/>
    </row>
    <row r="367" spans="1:19" s="3" customFormat="1" outlineLevel="1" x14ac:dyDescent="0.3">
      <c r="B367" s="50"/>
      <c r="C367" s="102"/>
      <c r="D367" s="6"/>
      <c r="M367" s="6"/>
      <c r="N367" s="6"/>
      <c r="Q367"/>
      <c r="R367"/>
      <c r="S367"/>
    </row>
    <row r="368" spans="1:19" s="3" customFormat="1" outlineLevel="1" x14ac:dyDescent="0.3">
      <c r="B368" s="50"/>
      <c r="C368" s="102"/>
      <c r="D368" s="239" t="s">
        <v>853</v>
      </c>
      <c r="M368" s="6"/>
      <c r="N368" s="6"/>
      <c r="Q368"/>
      <c r="R368"/>
      <c r="S368"/>
    </row>
    <row r="369" spans="1:19" s="102" customFormat="1" ht="14.4" customHeight="1" outlineLevel="1" x14ac:dyDescent="0.3">
      <c r="B369" s="50" t="str">
        <f t="shared" ref="B369:B374" si="26">$B$3</f>
        <v>5.</v>
      </c>
      <c r="C369" s="48">
        <f>COUNTA(C$99:C368)+1</f>
        <v>133</v>
      </c>
      <c r="D369" s="247" t="s">
        <v>987</v>
      </c>
      <c r="E369" s="48" t="str">
        <f>local_currency</f>
        <v>[local currency]</v>
      </c>
      <c r="F369" s="48" t="s">
        <v>811</v>
      </c>
      <c r="G369" s="50" t="s">
        <v>862</v>
      </c>
      <c r="H369" s="243"/>
      <c r="I369" s="217" t="s">
        <v>793</v>
      </c>
      <c r="J369" s="217" t="s">
        <v>793</v>
      </c>
      <c r="K369" s="217" t="s">
        <v>793</v>
      </c>
      <c r="M369" s="103" t="s">
        <v>677</v>
      </c>
      <c r="N369" t="s">
        <v>578</v>
      </c>
      <c r="O369" s="275" t="s">
        <v>1046</v>
      </c>
      <c r="P369" s="278" t="s">
        <v>1069</v>
      </c>
      <c r="Q369" s="324" t="s">
        <v>1070</v>
      </c>
      <c r="R369" s="103"/>
      <c r="S369" s="103"/>
    </row>
    <row r="370" spans="1:19" s="3" customFormat="1" outlineLevel="1" x14ac:dyDescent="0.3">
      <c r="B370" s="50" t="str">
        <f t="shared" si="26"/>
        <v>5.</v>
      </c>
      <c r="C370" s="48">
        <f>COUNTA(C$99:C369)+1</f>
        <v>134</v>
      </c>
      <c r="D370" s="247" t="s">
        <v>1000</v>
      </c>
      <c r="E370" s="48" t="s">
        <v>161</v>
      </c>
      <c r="F370" s="48"/>
      <c r="G370" s="33" t="s">
        <v>862</v>
      </c>
      <c r="H370" s="158"/>
      <c r="I370" s="269">
        <v>2.2000000000000002</v>
      </c>
      <c r="J370" s="269">
        <v>2.2999999999999998</v>
      </c>
      <c r="K370" s="269">
        <v>2.4</v>
      </c>
      <c r="M370" t="s">
        <v>677</v>
      </c>
      <c r="N370" t="s">
        <v>578</v>
      </c>
      <c r="O370" s="276"/>
      <c r="P370" s="276"/>
      <c r="Q370" s="279"/>
      <c r="R370"/>
      <c r="S370"/>
    </row>
    <row r="371" spans="1:19" s="3" customFormat="1" outlineLevel="1" x14ac:dyDescent="0.3">
      <c r="B371" s="50" t="str">
        <f t="shared" si="26"/>
        <v>5.</v>
      </c>
      <c r="C371" s="48">
        <f>COUNTA(C$99:C370)+1</f>
        <v>135</v>
      </c>
      <c r="D371" s="247" t="s">
        <v>988</v>
      </c>
      <c r="E371" s="48" t="str">
        <f>local_currency</f>
        <v>[local currency]</v>
      </c>
      <c r="F371" s="48" t="s">
        <v>811</v>
      </c>
      <c r="G371" s="33" t="s">
        <v>862</v>
      </c>
      <c r="H371" s="158"/>
      <c r="I371" s="217" t="s">
        <v>793</v>
      </c>
      <c r="J371" s="217" t="s">
        <v>793</v>
      </c>
      <c r="K371" s="217" t="s">
        <v>793</v>
      </c>
      <c r="M371" t="s">
        <v>677</v>
      </c>
      <c r="N371" t="s">
        <v>578</v>
      </c>
      <c r="O371" s="276"/>
      <c r="P371" s="276"/>
      <c r="Q371" s="279"/>
      <c r="R371"/>
      <c r="S371"/>
    </row>
    <row r="372" spans="1:19" s="3" customFormat="1" outlineLevel="1" x14ac:dyDescent="0.3">
      <c r="B372" s="50" t="str">
        <f t="shared" si="26"/>
        <v>5.</v>
      </c>
      <c r="C372" s="48">
        <f>COUNTA(C$99:C371)+1</f>
        <v>136</v>
      </c>
      <c r="D372" s="247" t="s">
        <v>999</v>
      </c>
      <c r="E372" s="48" t="s">
        <v>161</v>
      </c>
      <c r="F372" s="48"/>
      <c r="G372" s="33" t="s">
        <v>862</v>
      </c>
      <c r="H372" s="158"/>
      <c r="I372" s="192" t="s">
        <v>161</v>
      </c>
      <c r="J372" s="192" t="s">
        <v>161</v>
      </c>
      <c r="K372" s="192" t="s">
        <v>161</v>
      </c>
      <c r="M372" t="s">
        <v>677</v>
      </c>
      <c r="N372" t="s">
        <v>578</v>
      </c>
      <c r="O372" s="276"/>
      <c r="P372" s="276"/>
      <c r="Q372" s="279"/>
      <c r="R372"/>
      <c r="S372"/>
    </row>
    <row r="373" spans="1:19" s="3" customFormat="1" outlineLevel="1" x14ac:dyDescent="0.3">
      <c r="B373" s="50" t="str">
        <f t="shared" si="26"/>
        <v>5.</v>
      </c>
      <c r="C373" s="48">
        <f>COUNTA(C$99:C372)+1</f>
        <v>137</v>
      </c>
      <c r="D373" s="247" t="s">
        <v>997</v>
      </c>
      <c r="E373" s="48" t="str">
        <f>local_currency</f>
        <v>[local currency]</v>
      </c>
      <c r="F373" s="48" t="s">
        <v>811</v>
      </c>
      <c r="G373" s="33" t="s">
        <v>862</v>
      </c>
      <c r="H373" s="158"/>
      <c r="I373" s="217" t="s">
        <v>793</v>
      </c>
      <c r="J373" s="217" t="s">
        <v>793</v>
      </c>
      <c r="K373" s="217" t="s">
        <v>793</v>
      </c>
      <c r="M373" t="s">
        <v>677</v>
      </c>
      <c r="N373" t="s">
        <v>578</v>
      </c>
      <c r="O373" s="276"/>
      <c r="P373" s="276"/>
      <c r="Q373" s="279"/>
      <c r="R373"/>
      <c r="S373"/>
    </row>
    <row r="374" spans="1:19" s="3" customFormat="1" outlineLevel="1" x14ac:dyDescent="0.3">
      <c r="B374" s="50" t="str">
        <f t="shared" si="26"/>
        <v>5.</v>
      </c>
      <c r="C374" s="48">
        <f>COUNTA(C$99:C373)+1</f>
        <v>138</v>
      </c>
      <c r="D374" s="247" t="s">
        <v>998</v>
      </c>
      <c r="E374" s="48" t="s">
        <v>161</v>
      </c>
      <c r="F374" s="48"/>
      <c r="G374" s="33" t="s">
        <v>862</v>
      </c>
      <c r="H374" s="158"/>
      <c r="I374" s="269">
        <v>1.4</v>
      </c>
      <c r="J374" s="269">
        <v>1.5</v>
      </c>
      <c r="K374" s="269">
        <v>1.6</v>
      </c>
      <c r="M374" t="s">
        <v>677</v>
      </c>
      <c r="N374" t="s">
        <v>578</v>
      </c>
      <c r="O374" s="277"/>
      <c r="P374" s="277"/>
      <c r="Q374" s="280"/>
      <c r="R374"/>
      <c r="S374"/>
    </row>
    <row r="375" spans="1:19" s="3" customFormat="1" outlineLevel="1" x14ac:dyDescent="0.3">
      <c r="B375" s="50"/>
      <c r="C375" s="102"/>
      <c r="D375" s="6"/>
      <c r="M375" s="6"/>
      <c r="N375" s="6"/>
      <c r="Q375"/>
      <c r="R375"/>
      <c r="S375"/>
    </row>
    <row r="376" spans="1:19" s="3" customFormat="1" outlineLevel="1" x14ac:dyDescent="0.3">
      <c r="B376" s="50"/>
      <c r="C376" s="102"/>
      <c r="D376" s="6"/>
      <c r="M376" s="6"/>
      <c r="N376" s="6"/>
      <c r="Q376"/>
      <c r="R376"/>
      <c r="S376"/>
    </row>
    <row r="377" spans="1:19" s="3" customFormat="1" outlineLevel="1" x14ac:dyDescent="0.3">
      <c r="B377" s="50"/>
      <c r="C377" s="102"/>
      <c r="D377" s="193" t="s">
        <v>854</v>
      </c>
      <c r="M377" s="6"/>
      <c r="N377" s="6"/>
      <c r="Q377"/>
      <c r="R377"/>
      <c r="S377"/>
    </row>
    <row r="378" spans="1:19" s="3" customFormat="1" outlineLevel="1" x14ac:dyDescent="0.3">
      <c r="A378" s="102"/>
      <c r="B378" s="50" t="str">
        <f t="shared" ref="B378:B383" si="27">$B$3</f>
        <v>5.</v>
      </c>
      <c r="C378" s="48">
        <f>COUNTA(C$99:C377)+1</f>
        <v>139</v>
      </c>
      <c r="D378" s="246" t="s">
        <v>987</v>
      </c>
      <c r="E378" s="48" t="str">
        <f>local_currency</f>
        <v>[local currency]</v>
      </c>
      <c r="F378" s="48" t="s">
        <v>811</v>
      </c>
      <c r="G378" s="33" t="s">
        <v>863</v>
      </c>
      <c r="H378" s="158"/>
      <c r="I378" s="217" t="s">
        <v>793</v>
      </c>
      <c r="J378" s="217" t="s">
        <v>793</v>
      </c>
      <c r="K378" s="217" t="s">
        <v>793</v>
      </c>
      <c r="M378" t="s">
        <v>677</v>
      </c>
      <c r="N378" t="s">
        <v>578</v>
      </c>
      <c r="O378" s="275" t="s">
        <v>1047</v>
      </c>
      <c r="P378" s="278" t="s">
        <v>1069</v>
      </c>
      <c r="Q378" s="324" t="s">
        <v>1070</v>
      </c>
      <c r="R378"/>
      <c r="S378"/>
    </row>
    <row r="379" spans="1:19" s="3" customFormat="1" outlineLevel="1" x14ac:dyDescent="0.3">
      <c r="A379" s="102"/>
      <c r="B379" s="50" t="str">
        <f t="shared" si="27"/>
        <v>5.</v>
      </c>
      <c r="C379" s="48">
        <f>COUNTA(C$99:C378)+1</f>
        <v>140</v>
      </c>
      <c r="D379" s="246" t="s">
        <v>1000</v>
      </c>
      <c r="E379" s="48" t="s">
        <v>161</v>
      </c>
      <c r="F379" s="48"/>
      <c r="G379" s="33" t="s">
        <v>863</v>
      </c>
      <c r="H379" s="158"/>
      <c r="I379" s="269">
        <v>1.8</v>
      </c>
      <c r="J379" s="269">
        <v>1.7</v>
      </c>
      <c r="K379" s="269">
        <v>1.5</v>
      </c>
      <c r="M379" t="s">
        <v>677</v>
      </c>
      <c r="N379" t="s">
        <v>578</v>
      </c>
      <c r="O379" s="276"/>
      <c r="P379" s="276"/>
      <c r="Q379" s="279"/>
      <c r="R379"/>
      <c r="S379"/>
    </row>
    <row r="380" spans="1:19" s="3" customFormat="1" outlineLevel="1" x14ac:dyDescent="0.3">
      <c r="A380" s="102"/>
      <c r="B380" s="50" t="str">
        <f t="shared" si="27"/>
        <v>5.</v>
      </c>
      <c r="C380" s="48">
        <f>COUNTA(C$99:C379)+1</f>
        <v>141</v>
      </c>
      <c r="D380" s="246" t="s">
        <v>988</v>
      </c>
      <c r="E380" s="48" t="str">
        <f>local_currency</f>
        <v>[local currency]</v>
      </c>
      <c r="F380" s="48" t="s">
        <v>811</v>
      </c>
      <c r="G380" s="33" t="s">
        <v>863</v>
      </c>
      <c r="H380" s="158"/>
      <c r="I380" s="217" t="s">
        <v>793</v>
      </c>
      <c r="J380" s="217" t="s">
        <v>793</v>
      </c>
      <c r="K380" s="217" t="s">
        <v>793</v>
      </c>
      <c r="M380" t="s">
        <v>677</v>
      </c>
      <c r="N380" t="s">
        <v>578</v>
      </c>
      <c r="O380" s="276"/>
      <c r="P380" s="276"/>
      <c r="Q380" s="279"/>
      <c r="R380"/>
      <c r="S380"/>
    </row>
    <row r="381" spans="1:19" s="3" customFormat="1" outlineLevel="1" x14ac:dyDescent="0.3">
      <c r="A381" s="102"/>
      <c r="B381" s="50" t="str">
        <f t="shared" si="27"/>
        <v>5.</v>
      </c>
      <c r="C381" s="48">
        <f>COUNTA(C$99:C380)+1</f>
        <v>142</v>
      </c>
      <c r="D381" s="246" t="s">
        <v>999</v>
      </c>
      <c r="E381" s="48" t="s">
        <v>161</v>
      </c>
      <c r="F381" s="48"/>
      <c r="G381" s="33" t="s">
        <v>863</v>
      </c>
      <c r="H381" s="158"/>
      <c r="I381" s="192" t="s">
        <v>161</v>
      </c>
      <c r="J381" s="192" t="s">
        <v>161</v>
      </c>
      <c r="K381" s="192" t="s">
        <v>161</v>
      </c>
      <c r="M381" t="s">
        <v>677</v>
      </c>
      <c r="N381" t="s">
        <v>578</v>
      </c>
      <c r="O381" s="276"/>
      <c r="P381" s="276"/>
      <c r="Q381" s="279"/>
      <c r="R381"/>
      <c r="S381"/>
    </row>
    <row r="382" spans="1:19" s="3" customFormat="1" outlineLevel="1" x14ac:dyDescent="0.3">
      <c r="A382" s="102"/>
      <c r="B382" s="50" t="str">
        <f t="shared" si="27"/>
        <v>5.</v>
      </c>
      <c r="C382" s="48">
        <f>COUNTA(C$99:C381)+1</f>
        <v>143</v>
      </c>
      <c r="D382" s="246" t="s">
        <v>997</v>
      </c>
      <c r="E382" s="48" t="str">
        <f>local_currency</f>
        <v>[local currency]</v>
      </c>
      <c r="F382" s="48" t="s">
        <v>811</v>
      </c>
      <c r="G382" s="33" t="s">
        <v>863</v>
      </c>
      <c r="H382" s="158"/>
      <c r="I382" s="217" t="s">
        <v>793</v>
      </c>
      <c r="J382" s="217" t="s">
        <v>793</v>
      </c>
      <c r="K382" s="217" t="s">
        <v>793</v>
      </c>
      <c r="M382" t="s">
        <v>677</v>
      </c>
      <c r="N382" t="s">
        <v>578</v>
      </c>
      <c r="O382" s="276"/>
      <c r="P382" s="276"/>
      <c r="Q382" s="279"/>
      <c r="R382"/>
      <c r="S382"/>
    </row>
    <row r="383" spans="1:19" s="3" customFormat="1" outlineLevel="1" x14ac:dyDescent="0.3">
      <c r="A383" s="102"/>
      <c r="B383" s="50" t="str">
        <f t="shared" si="27"/>
        <v>5.</v>
      </c>
      <c r="C383" s="48">
        <f>COUNTA(C$99:C382)+1</f>
        <v>144</v>
      </c>
      <c r="D383" s="246" t="s">
        <v>998</v>
      </c>
      <c r="E383" s="48" t="s">
        <v>161</v>
      </c>
      <c r="F383" s="48"/>
      <c r="G383" s="33" t="s">
        <v>863</v>
      </c>
      <c r="H383" s="158"/>
      <c r="I383" s="269">
        <v>1.2</v>
      </c>
      <c r="J383" s="269">
        <v>1</v>
      </c>
      <c r="K383" s="269">
        <v>0.9</v>
      </c>
      <c r="M383" t="s">
        <v>677</v>
      </c>
      <c r="N383" t="s">
        <v>578</v>
      </c>
      <c r="O383" s="277"/>
      <c r="P383" s="277"/>
      <c r="Q383" s="280"/>
      <c r="R383"/>
      <c r="S383"/>
    </row>
    <row r="384" spans="1:19" s="3" customFormat="1" outlineLevel="1" x14ac:dyDescent="0.3">
      <c r="B384" s="33"/>
      <c r="D384" s="6"/>
      <c r="M384" s="6"/>
      <c r="N384" s="6"/>
      <c r="Q384"/>
      <c r="R384"/>
      <c r="S384"/>
    </row>
    <row r="388" spans="2:12" x14ac:dyDescent="0.3">
      <c r="B388" s="33"/>
      <c r="C388" s="33"/>
      <c r="D388" s="64"/>
      <c r="E388" s="64"/>
      <c r="F388" s="64"/>
      <c r="G388" s="64"/>
      <c r="H388" s="64"/>
      <c r="I388" s="64"/>
      <c r="J388" s="64"/>
      <c r="K388" s="64"/>
      <c r="L388" s="64"/>
    </row>
    <row r="389" spans="2:12" ht="15" thickBot="1" x14ac:dyDescent="0.35">
      <c r="B389" s="70" t="s">
        <v>1002</v>
      </c>
      <c r="C389" s="70"/>
      <c r="D389" s="71"/>
      <c r="E389" s="71"/>
      <c r="F389" s="71"/>
      <c r="G389" s="71"/>
      <c r="H389" s="71"/>
      <c r="I389" s="71"/>
      <c r="J389" s="71"/>
      <c r="K389" s="71"/>
      <c r="L389" s="71"/>
    </row>
    <row r="390" spans="2:12" x14ac:dyDescent="0.3">
      <c r="B390" s="33"/>
      <c r="C390" s="33"/>
      <c r="D390" s="64"/>
      <c r="E390" s="64"/>
      <c r="F390" s="64"/>
      <c r="G390" s="64"/>
      <c r="H390" s="64"/>
      <c r="I390" s="64"/>
      <c r="J390" s="64"/>
      <c r="K390" s="64"/>
      <c r="L390" s="64"/>
    </row>
    <row r="391" spans="2:12" x14ac:dyDescent="0.3">
      <c r="B391" s="33"/>
      <c r="C391" s="33"/>
      <c r="D391" s="64"/>
      <c r="E391" s="95"/>
      <c r="F391" s="64"/>
      <c r="G391" s="64"/>
      <c r="H391" s="64"/>
      <c r="I391" s="64"/>
      <c r="J391" s="64"/>
      <c r="K391" s="64"/>
      <c r="L391" s="64"/>
    </row>
    <row r="392" spans="2:12" outlineLevel="1" x14ac:dyDescent="0.3">
      <c r="D392" s="110" t="s">
        <v>1007</v>
      </c>
      <c r="E392" s="16"/>
      <c r="F392" s="16"/>
      <c r="G392" s="16"/>
      <c r="H392" s="16"/>
      <c r="I392" s="16"/>
      <c r="J392" s="16"/>
      <c r="K392" s="16"/>
    </row>
    <row r="393" spans="2:12" outlineLevel="1" x14ac:dyDescent="0.3"/>
    <row r="394" spans="2:12" outlineLevel="1" x14ac:dyDescent="0.3">
      <c r="D394" t="s">
        <v>815</v>
      </c>
      <c r="E394" s="179" t="s">
        <v>1008</v>
      </c>
      <c r="F394" s="179"/>
      <c r="G394" s="179"/>
      <c r="H394" s="179"/>
      <c r="I394" s="179"/>
      <c r="J394" s="179"/>
      <c r="K394" s="179"/>
    </row>
    <row r="395" spans="2:12" outlineLevel="1" x14ac:dyDescent="0.3"/>
    <row r="396" spans="2:12" outlineLevel="1" x14ac:dyDescent="0.3">
      <c r="D396" s="127" t="s">
        <v>11</v>
      </c>
      <c r="E396" s="127" t="s">
        <v>1013</v>
      </c>
      <c r="F396" s="127" t="s">
        <v>549</v>
      </c>
      <c r="G396" s="127"/>
      <c r="H396" s="172" t="s">
        <v>14</v>
      </c>
      <c r="I396" s="172">
        <f>ST_milestone</f>
        <v>2025</v>
      </c>
      <c r="J396" s="172">
        <f>MT_milestone</f>
        <v>2035</v>
      </c>
      <c r="K396" s="172">
        <f>LT_milestone</f>
        <v>2050</v>
      </c>
    </row>
    <row r="397" spans="2:12" outlineLevel="1" x14ac:dyDescent="0.3">
      <c r="D397" t="s">
        <v>1011</v>
      </c>
      <c r="E397" s="3" t="str">
        <f>E125</f>
        <v>[local currency]</v>
      </c>
      <c r="F397" s="3" t="str">
        <f>F125</f>
        <v>000s/ M/ Bn</v>
      </c>
      <c r="H397" s="263">
        <f>$H$104</f>
        <v>1.7</v>
      </c>
      <c r="I397" s="3">
        <f>I125</f>
        <v>2.5</v>
      </c>
      <c r="J397" s="3">
        <f t="shared" ref="J397:K397" si="28">J125</f>
        <v>3.2</v>
      </c>
      <c r="K397" s="3">
        <f t="shared" si="28"/>
        <v>4.5999999999999996</v>
      </c>
    </row>
    <row r="398" spans="2:12" outlineLevel="1" x14ac:dyDescent="0.3">
      <c r="D398" t="s">
        <v>1012</v>
      </c>
      <c r="E398" s="3" t="str">
        <f>E147</f>
        <v>[local currency]</v>
      </c>
      <c r="F398" s="3" t="str">
        <f>F147</f>
        <v>000s/ M/ Bn</v>
      </c>
      <c r="H398" s="263">
        <f>$H$104</f>
        <v>1.7</v>
      </c>
      <c r="I398" s="3">
        <f>I147</f>
        <v>2.7</v>
      </c>
      <c r="J398" s="3">
        <f t="shared" ref="J398:K398" si="29">J147</f>
        <v>3.5</v>
      </c>
      <c r="K398" s="3">
        <f t="shared" si="29"/>
        <v>5.0999999999999996</v>
      </c>
    </row>
    <row r="399" spans="2:12" outlineLevel="1" x14ac:dyDescent="0.3"/>
    <row r="400" spans="2:12" outlineLevel="1" x14ac:dyDescent="0.3"/>
    <row r="401" spans="4:11" outlineLevel="1" x14ac:dyDescent="0.3">
      <c r="D401" s="110" t="s">
        <v>1015</v>
      </c>
      <c r="E401" s="16"/>
      <c r="F401" s="16"/>
      <c r="G401" s="16"/>
      <c r="H401" s="16"/>
      <c r="I401" s="16"/>
      <c r="J401" s="16"/>
      <c r="K401" s="16"/>
    </row>
    <row r="403" spans="4:11" outlineLevel="1" x14ac:dyDescent="0.3">
      <c r="D403" t="s">
        <v>815</v>
      </c>
      <c r="E403" s="179" t="s">
        <v>1049</v>
      </c>
      <c r="F403" s="179"/>
      <c r="G403" s="179"/>
      <c r="H403" s="179"/>
      <c r="I403" s="179"/>
      <c r="J403" s="179"/>
      <c r="K403" s="179"/>
    </row>
    <row r="404" spans="4:11" outlineLevel="1" x14ac:dyDescent="0.3"/>
    <row r="405" spans="4:11" outlineLevel="1" x14ac:dyDescent="0.3">
      <c r="D405" s="127" t="s">
        <v>11</v>
      </c>
      <c r="E405" s="127" t="s">
        <v>1013</v>
      </c>
      <c r="F405" s="127" t="s">
        <v>549</v>
      </c>
      <c r="G405" s="127"/>
      <c r="H405" s="172" t="s">
        <v>14</v>
      </c>
      <c r="I405" s="172">
        <f>ST_milestone</f>
        <v>2025</v>
      </c>
      <c r="J405" s="172">
        <f>MT_milestone</f>
        <v>2035</v>
      </c>
      <c r="K405" s="172">
        <f>LT_milestone</f>
        <v>2050</v>
      </c>
    </row>
    <row r="406" spans="4:11" outlineLevel="1" x14ac:dyDescent="0.3">
      <c r="D406" t="s">
        <v>1050</v>
      </c>
      <c r="E406" s="3" t="str">
        <f>E179</f>
        <v>[% increase or index]</v>
      </c>
      <c r="F406" s="259"/>
      <c r="H406" s="261">
        <f>$H$173</f>
        <v>1</v>
      </c>
      <c r="I406" s="262">
        <f>I180</f>
        <v>1.2</v>
      </c>
      <c r="J406" s="261">
        <f t="shared" ref="J406:K406" si="30">J180</f>
        <v>2</v>
      </c>
      <c r="K406" s="261">
        <f t="shared" si="30"/>
        <v>3.5</v>
      </c>
    </row>
    <row r="407" spans="4:11" outlineLevel="1" x14ac:dyDescent="0.3">
      <c r="D407" t="s">
        <v>1051</v>
      </c>
      <c r="E407" s="3" t="str">
        <f>E186</f>
        <v>[% increase or index]</v>
      </c>
      <c r="F407" s="3"/>
      <c r="H407" s="261">
        <f>$H$173</f>
        <v>1</v>
      </c>
      <c r="I407" s="262">
        <f>I187</f>
        <v>1.5</v>
      </c>
      <c r="J407" s="261">
        <f t="shared" ref="J407:K407" si="31">J187</f>
        <v>1.8</v>
      </c>
      <c r="K407" s="261">
        <f t="shared" si="31"/>
        <v>2.4</v>
      </c>
    </row>
    <row r="410" spans="4:11" outlineLevel="1" x14ac:dyDescent="0.3">
      <c r="D410" s="110" t="s">
        <v>1052</v>
      </c>
      <c r="E410" s="16"/>
      <c r="F410" s="16"/>
      <c r="G410" s="16"/>
      <c r="H410" s="16"/>
      <c r="I410" s="16"/>
      <c r="J410" s="16"/>
      <c r="K410" s="16"/>
    </row>
    <row r="412" spans="4:11" outlineLevel="1" x14ac:dyDescent="0.3">
      <c r="D412" t="s">
        <v>815</v>
      </c>
      <c r="E412" s="179" t="s">
        <v>868</v>
      </c>
      <c r="F412" s="179"/>
      <c r="G412" s="179"/>
      <c r="H412" s="179"/>
      <c r="I412" s="179"/>
      <c r="J412" s="179"/>
      <c r="K412" s="179"/>
    </row>
    <row r="413" spans="4:11" outlineLevel="1" x14ac:dyDescent="0.3"/>
    <row r="414" spans="4:11" outlineLevel="1" x14ac:dyDescent="0.3">
      <c r="D414" s="127" t="s">
        <v>11</v>
      </c>
      <c r="E414" s="127" t="s">
        <v>1013</v>
      </c>
      <c r="F414" s="127" t="s">
        <v>549</v>
      </c>
      <c r="G414" s="127"/>
      <c r="H414" s="172" t="s">
        <v>14</v>
      </c>
      <c r="I414" s="172">
        <f>ST_milestone</f>
        <v>2025</v>
      </c>
      <c r="J414" s="172">
        <f>MT_milestone</f>
        <v>2035</v>
      </c>
      <c r="K414" s="172">
        <f>LT_milestone</f>
        <v>2050</v>
      </c>
    </row>
    <row r="415" spans="4:11" outlineLevel="1" x14ac:dyDescent="0.3">
      <c r="D415" t="s">
        <v>1054</v>
      </c>
      <c r="E415" s="267" t="str">
        <f>E228</f>
        <v>%</v>
      </c>
      <c r="H415" s="266">
        <f>$H$211</f>
        <v>0.25</v>
      </c>
      <c r="I415" s="267">
        <f>I228</f>
        <v>0.25</v>
      </c>
      <c r="J415" s="267">
        <f t="shared" ref="J415:K415" si="32">J228</f>
        <v>0.3</v>
      </c>
      <c r="K415" s="267">
        <f t="shared" si="32"/>
        <v>0.35</v>
      </c>
    </row>
    <row r="416" spans="4:11" outlineLevel="1" x14ac:dyDescent="0.3">
      <c r="D416" t="s">
        <v>1055</v>
      </c>
      <c r="E416" s="267" t="str">
        <f>E245</f>
        <v>%</v>
      </c>
      <c r="H416" s="266">
        <f>$H$211</f>
        <v>0.25</v>
      </c>
      <c r="I416" s="267">
        <f>I245</f>
        <v>0.2</v>
      </c>
      <c r="J416" s="267">
        <f t="shared" ref="J416:K416" si="33">J245</f>
        <v>0.18</v>
      </c>
      <c r="K416" s="267">
        <f t="shared" si="33"/>
        <v>0.15</v>
      </c>
    </row>
    <row r="419" spans="4:11" outlineLevel="1" x14ac:dyDescent="0.3">
      <c r="D419" s="110" t="s">
        <v>1053</v>
      </c>
      <c r="E419" s="16"/>
      <c r="F419" s="16"/>
      <c r="G419" s="16"/>
      <c r="H419" s="16"/>
      <c r="I419" s="16"/>
      <c r="J419" s="16"/>
      <c r="K419" s="16"/>
    </row>
    <row r="421" spans="4:11" outlineLevel="1" x14ac:dyDescent="0.3">
      <c r="D421" t="s">
        <v>815</v>
      </c>
      <c r="E421" s="179" t="s">
        <v>895</v>
      </c>
      <c r="F421" s="179"/>
      <c r="G421" s="179"/>
      <c r="H421" s="179"/>
      <c r="I421" s="179"/>
      <c r="J421" s="179"/>
      <c r="K421" s="179"/>
    </row>
    <row r="422" spans="4:11" outlineLevel="1" x14ac:dyDescent="0.3"/>
    <row r="423" spans="4:11" outlineLevel="1" x14ac:dyDescent="0.3">
      <c r="D423" s="127" t="s">
        <v>11</v>
      </c>
      <c r="E423" s="127" t="s">
        <v>1013</v>
      </c>
      <c r="F423" s="127" t="s">
        <v>549</v>
      </c>
      <c r="G423" s="127"/>
      <c r="H423" s="172" t="s">
        <v>14</v>
      </c>
      <c r="I423" s="172">
        <f>ST_milestone</f>
        <v>2025</v>
      </c>
      <c r="J423" s="172">
        <f>MT_milestone</f>
        <v>2035</v>
      </c>
      <c r="K423" s="172">
        <f>LT_milestone</f>
        <v>2050</v>
      </c>
    </row>
    <row r="424" spans="4:11" outlineLevel="1" x14ac:dyDescent="0.3">
      <c r="D424" t="s">
        <v>1056</v>
      </c>
      <c r="E424" s="267" t="str">
        <f>E319</f>
        <v>%</v>
      </c>
      <c r="H424" s="266">
        <f>$H$286</f>
        <v>-7.4999999999999997E-2</v>
      </c>
      <c r="I424" s="268">
        <f>I319</f>
        <v>-0.08</v>
      </c>
      <c r="J424" s="268">
        <f t="shared" ref="J424:K424" si="34">J319</f>
        <v>-0.09</v>
      </c>
      <c r="K424" s="268">
        <f t="shared" si="34"/>
        <v>-0.12</v>
      </c>
    </row>
    <row r="425" spans="4:11" outlineLevel="1" x14ac:dyDescent="0.3">
      <c r="D425" t="s">
        <v>1057</v>
      </c>
      <c r="E425" s="268" t="str">
        <f>E352</f>
        <v>%</v>
      </c>
      <c r="H425" s="266">
        <f>$H$286</f>
        <v>-7.4999999999999997E-2</v>
      </c>
      <c r="I425" s="268">
        <f>I352</f>
        <v>-7.0000000000000007E-2</v>
      </c>
      <c r="J425" s="268">
        <f t="shared" ref="J425:K425" si="35">J352</f>
        <v>-6.5000000000000002E-2</v>
      </c>
      <c r="K425" s="268">
        <f t="shared" si="35"/>
        <v>-5.5E-2</v>
      </c>
    </row>
    <row r="428" spans="4:11" outlineLevel="1" x14ac:dyDescent="0.3">
      <c r="D428" s="110" t="s">
        <v>1053</v>
      </c>
      <c r="E428" s="16"/>
      <c r="F428" s="16"/>
      <c r="G428" s="16"/>
      <c r="H428" s="16"/>
      <c r="I428" s="16"/>
      <c r="J428" s="16"/>
      <c r="K428" s="16"/>
    </row>
    <row r="430" spans="4:11" outlineLevel="1" x14ac:dyDescent="0.3">
      <c r="D430" t="s">
        <v>815</v>
      </c>
      <c r="E430" s="179" t="s">
        <v>997</v>
      </c>
      <c r="F430" s="179"/>
      <c r="G430" s="179"/>
      <c r="H430" s="179"/>
      <c r="I430" s="179"/>
      <c r="J430" s="179"/>
      <c r="K430" s="179"/>
    </row>
    <row r="431" spans="4:11" outlineLevel="1" x14ac:dyDescent="0.3"/>
    <row r="432" spans="4:11" outlineLevel="1" x14ac:dyDescent="0.3">
      <c r="D432" s="127" t="s">
        <v>11</v>
      </c>
      <c r="E432" s="127" t="s">
        <v>1013</v>
      </c>
      <c r="F432" s="127" t="s">
        <v>549</v>
      </c>
      <c r="G432" s="127"/>
      <c r="H432" s="172" t="s">
        <v>14</v>
      </c>
      <c r="I432" s="172">
        <f>ST_milestone</f>
        <v>2025</v>
      </c>
      <c r="J432" s="172">
        <f>MT_milestone</f>
        <v>2035</v>
      </c>
      <c r="K432" s="172">
        <f>LT_milestone</f>
        <v>2050</v>
      </c>
    </row>
    <row r="433" spans="4:11" outlineLevel="1" x14ac:dyDescent="0.3">
      <c r="D433" t="s">
        <v>1059</v>
      </c>
      <c r="E433" s="268"/>
      <c r="H433" s="266">
        <f>$H$365</f>
        <v>1.3</v>
      </c>
      <c r="I433" s="267">
        <f>I374</f>
        <v>1.4</v>
      </c>
      <c r="J433" s="267">
        <f t="shared" ref="J433:K433" si="36">J374</f>
        <v>1.5</v>
      </c>
      <c r="K433" s="267">
        <f t="shared" si="36"/>
        <v>1.6</v>
      </c>
    </row>
    <row r="434" spans="4:11" x14ac:dyDescent="0.3">
      <c r="D434" t="s">
        <v>1058</v>
      </c>
      <c r="H434" s="266">
        <f>$H$365</f>
        <v>1.3</v>
      </c>
      <c r="I434" s="271">
        <f>I383</f>
        <v>1.2</v>
      </c>
      <c r="J434" s="271">
        <f t="shared" ref="J434:K434" si="37">J383</f>
        <v>1</v>
      </c>
      <c r="K434" s="271">
        <f t="shared" si="37"/>
        <v>0.9</v>
      </c>
    </row>
  </sheetData>
  <mergeCells count="127">
    <mergeCell ref="H304:K307"/>
    <mergeCell ref="O304:O307"/>
    <mergeCell ref="P304:P307"/>
    <mergeCell ref="Q304:Q307"/>
    <mergeCell ref="H337:K340"/>
    <mergeCell ref="O337:O340"/>
    <mergeCell ref="P337:P340"/>
    <mergeCell ref="Q337:Q340"/>
    <mergeCell ref="O309:O316"/>
    <mergeCell ref="P309:P316"/>
    <mergeCell ref="Q309:Q316"/>
    <mergeCell ref="H323:K326"/>
    <mergeCell ref="O323:O326"/>
    <mergeCell ref="P323:P326"/>
    <mergeCell ref="Q323:Q326"/>
    <mergeCell ref="O328:O335"/>
    <mergeCell ref="P328:P335"/>
    <mergeCell ref="Q328:Q335"/>
    <mergeCell ref="H290:K293"/>
    <mergeCell ref="O290:O293"/>
    <mergeCell ref="P290:P293"/>
    <mergeCell ref="Q290:Q293"/>
    <mergeCell ref="O276:O283"/>
    <mergeCell ref="P276:P283"/>
    <mergeCell ref="Q276:Q283"/>
    <mergeCell ref="Q216:Q219"/>
    <mergeCell ref="O233:O236"/>
    <mergeCell ref="P233:P236"/>
    <mergeCell ref="Q233:Q236"/>
    <mergeCell ref="O221:O226"/>
    <mergeCell ref="O262:O269"/>
    <mergeCell ref="O216:O219"/>
    <mergeCell ref="Q238:Q243"/>
    <mergeCell ref="H271:K274"/>
    <mergeCell ref="O271:O274"/>
    <mergeCell ref="P271:P274"/>
    <mergeCell ref="Q271:Q274"/>
    <mergeCell ref="Q204:Q209"/>
    <mergeCell ref="P221:P226"/>
    <mergeCell ref="Q221:Q226"/>
    <mergeCell ref="O211:O212"/>
    <mergeCell ref="P211:P212"/>
    <mergeCell ref="Q211:Q212"/>
    <mergeCell ref="P104:P108"/>
    <mergeCell ref="Q104:Q108"/>
    <mergeCell ref="O125:O130"/>
    <mergeCell ref="P125:P130"/>
    <mergeCell ref="Q125:Q130"/>
    <mergeCell ref="Q185:Q188"/>
    <mergeCell ref="O171:O174"/>
    <mergeCell ref="P171:P174"/>
    <mergeCell ref="O110:O111"/>
    <mergeCell ref="Q110:Q111"/>
    <mergeCell ref="O104:O108"/>
    <mergeCell ref="P110:P111"/>
    <mergeCell ref="O142:O145"/>
    <mergeCell ref="P120:P123"/>
    <mergeCell ref="Q120:Q123"/>
    <mergeCell ref="P142:P145"/>
    <mergeCell ref="Q142:Q145"/>
    <mergeCell ref="Q134:Q138"/>
    <mergeCell ref="H156:K159"/>
    <mergeCell ref="O156:O160"/>
    <mergeCell ref="P156:P160"/>
    <mergeCell ref="Q156:Q160"/>
    <mergeCell ref="O147:O152"/>
    <mergeCell ref="P147:P152"/>
    <mergeCell ref="Q147:Q152"/>
    <mergeCell ref="H257:K260"/>
    <mergeCell ref="O257:O260"/>
    <mergeCell ref="P257:P260"/>
    <mergeCell ref="Q257:Q260"/>
    <mergeCell ref="H199:K202"/>
    <mergeCell ref="H216:K219"/>
    <mergeCell ref="H233:K236"/>
    <mergeCell ref="O199:O202"/>
    <mergeCell ref="P199:P202"/>
    <mergeCell ref="Q199:Q202"/>
    <mergeCell ref="P216:P219"/>
    <mergeCell ref="O238:O243"/>
    <mergeCell ref="P238:P243"/>
    <mergeCell ref="O204:O209"/>
    <mergeCell ref="P204:P209"/>
    <mergeCell ref="O378:O383"/>
    <mergeCell ref="P378:P383"/>
    <mergeCell ref="Q378:Q383"/>
    <mergeCell ref="O245:O246"/>
    <mergeCell ref="P245:P246"/>
    <mergeCell ref="Q245:Q246"/>
    <mergeCell ref="P262:P269"/>
    <mergeCell ref="Q262:Q269"/>
    <mergeCell ref="O295:O302"/>
    <mergeCell ref="P295:P302"/>
    <mergeCell ref="Q295:Q302"/>
    <mergeCell ref="O342:O349"/>
    <mergeCell ref="P342:P349"/>
    <mergeCell ref="Q342:Q349"/>
    <mergeCell ref="O360:O365"/>
    <mergeCell ref="P360:P365"/>
    <mergeCell ref="Q360:Q365"/>
    <mergeCell ref="O369:O374"/>
    <mergeCell ref="P369:P374"/>
    <mergeCell ref="Q369:Q374"/>
    <mergeCell ref="F11:J12"/>
    <mergeCell ref="O228:O229"/>
    <mergeCell ref="P228:P229"/>
    <mergeCell ref="Q228:Q229"/>
    <mergeCell ref="Q171:Q174"/>
    <mergeCell ref="O178:O181"/>
    <mergeCell ref="P178:P181"/>
    <mergeCell ref="Q178:Q181"/>
    <mergeCell ref="O185:O188"/>
    <mergeCell ref="P185:P188"/>
    <mergeCell ref="H99:K102"/>
    <mergeCell ref="O99:O102"/>
    <mergeCell ref="P99:P102"/>
    <mergeCell ref="Q99:Q102"/>
    <mergeCell ref="H142:K145"/>
    <mergeCell ref="H120:K123"/>
    <mergeCell ref="O120:O123"/>
    <mergeCell ref="H113:K116"/>
    <mergeCell ref="O113:O117"/>
    <mergeCell ref="P113:P117"/>
    <mergeCell ref="Q113:Q117"/>
    <mergeCell ref="H134:K137"/>
    <mergeCell ref="O134:O138"/>
    <mergeCell ref="P134:P138"/>
  </mergeCells>
  <hyperlinks>
    <hyperlink ref="Q110" r:id="rId1" xr:uid="{2FAEE28D-1535-4CD4-B99B-43CB473DF1C2}"/>
    <hyperlink ref="Q132" r:id="rId2" display="https://nhess.copernicus.org/articles/13/737/2013/nhess-13-737-2013.pdf    " xr:uid="{FE7334C0-3EEE-43EF-8A63-E8454BDDF7B9}"/>
    <hyperlink ref="Q154" r:id="rId3" display="https://nhess.copernicus.org/articles/13/737/2013/nhess-13-737-2013.pdf    " xr:uid="{B904FF62-98DF-4FC8-A868-CB9C325A5453}"/>
    <hyperlink ref="Q378" r:id="rId4" display="https://www.oecd.org/gov/budgeting/integrating-climate-into-macroeconomic-modelling.pdf" xr:uid="{616085D0-8AE3-4E39-A3D1-931D6DA8B4FF}"/>
    <hyperlink ref="Q369" r:id="rId5" display="https://www.oecd.org/gov/budgeting/integrating-climate-into-macroeconomic-modelling.pdf" xr:uid="{5FEA855F-A0CF-43FF-95E6-780D4F2847E7}"/>
    <hyperlink ref="Q342" r:id="rId6" display="https://www.oecd.org/gov/budgeting/integrating-climate-into-macroeconomic-modelling.pdf" xr:uid="{75680998-16A9-4160-9926-82F676E85C1C}"/>
    <hyperlink ref="Q337" r:id="rId7" display="https://www.oecd.org/gov/budgeting/integrating-climate-into-macroeconomic-modelling.pdf" xr:uid="{E122FA81-3EA1-4331-87C4-DF9E57C16579}"/>
    <hyperlink ref="Q328" r:id="rId8" display="https://www.oecd.org/gov/budgeting/integrating-climate-into-macroeconomic-modelling.pdf" xr:uid="{2BFBCA3C-76CF-42FE-B738-32550585E79F}"/>
    <hyperlink ref="Q309" r:id="rId9" display="https://www.oecd.org/gov/budgeting/integrating-climate-into-macroeconomic-modelling.pdf" xr:uid="{DFBA8AF7-6EFD-4F1F-AD41-D3E6D75B8747}"/>
    <hyperlink ref="Q295" r:id="rId10" display="https://www.oecd.org/gov/budgeting/integrating-climate-into-macroeconomic-modelling.pdf" xr:uid="{9988DFE7-0DCF-409C-A338-E657C55528DA}"/>
    <hyperlink ref="Q323" r:id="rId11" display="https://www.oecd.org/gov/budgeting/integrating-climate-into-macroeconomic-modelling.pdf" xr:uid="{89B791B8-4D82-4F7F-BDAA-EDA10CEA9F0C}"/>
    <hyperlink ref="Q304" r:id="rId12" display="https://www.oecd.org/gov/budgeting/integrating-climate-into-macroeconomic-modelling.pdf" xr:uid="{EBC183EE-1811-4F01-8018-3F9E7235B411}"/>
    <hyperlink ref="Q290" r:id="rId13" display="https://www.oecd.org/gov/budgeting/integrating-climate-into-macroeconomic-modelling.pdf" xr:uid="{11BE8946-64E3-44E8-BE81-6130DFD60DD8}"/>
    <hyperlink ref="Q233" r:id="rId14" display="https://www.oecd.org/gov/budgeting/integrating-climate-into-macroeconomic-modelling.pdf" xr:uid="{F4C488D4-2235-403B-BD82-39A512F4F61A}"/>
    <hyperlink ref="Q216" r:id="rId15" display="https://www.oecd.org/gov/budgeting/integrating-climate-into-macroeconomic-modelling.pdf" xr:uid="{F5C391BC-F61A-4F14-9A55-06B5DD9F359C}"/>
    <hyperlink ref="Q142" r:id="rId16" display="https://www.oecd.org/gov/budgeting/integrating-climate-into-macroeconomic-modelling.pdf" xr:uid="{E6E87CF3-7FA9-4CBF-9C0A-5001927E6B50}"/>
    <hyperlink ref="Q120" r:id="rId17" display="https://www.oecd.org/gov/budgeting/integrating-climate-into-macroeconomic-modelling.pdf" xr:uid="{9B229140-9EC4-4BCB-B440-47D23C0E4C37}"/>
    <hyperlink ref="Q245" r:id="rId18" display="https://www.oecd.org/gov/budgeting/integrating-climate-into-macroeconomic-modelling.pdf" xr:uid="{EDA8C691-686C-45A0-ABAE-54E062023198}"/>
    <hyperlink ref="Q228" r:id="rId19" display="https://www.oecd.org/gov/budgeting/integrating-climate-into-macroeconomic-modelling.pdf" xr:uid="{BD58FB86-74AF-4945-8EA3-B4FDF8B7E91A}"/>
    <hyperlink ref="Q238" r:id="rId20" display="https://www.oecd.org/gov/budgeting/integrating-climate-into-macroeconomic-modelling.pdf" xr:uid="{E0544E5F-5CA7-4664-8D4C-F03B3B3809F0}"/>
    <hyperlink ref="Q221" r:id="rId21" display="https://www.oecd.org/gov/budgeting/integrating-climate-into-macroeconomic-modelling.pdf" xr:uid="{BF1C40E4-0008-4CDF-87D0-9D7230F0BFD1}"/>
    <hyperlink ref="Q147" r:id="rId22" display="https://www.oecd.org/gov/budgeting/integrating-climate-into-macroeconomic-modelling.pdf" xr:uid="{78FC7098-193E-4351-B9D9-F11ABBBC7D79}"/>
    <hyperlink ref="Q125" r:id="rId23" display="https://www.oecd.org/gov/budgeting/integrating-climate-into-macroeconomic-modelling.pdf" xr:uid="{6E385C59-00E2-4AB4-9C2C-636C36BC4B99}"/>
  </hyperlinks>
  <pageMargins left="0.7" right="0.7" top="0.75" bottom="0.75" header="0.3" footer="0.3"/>
  <pageSetup paperSize="9" orientation="portrait" r:id="rId24"/>
  <drawing r:id="rId2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C7D70-86D9-42FD-A89D-BDA9EED20332}">
  <sheetPr codeName="Feuil1">
    <tabColor rgb="FFFF0000"/>
  </sheetPr>
  <dimension ref="A2:X71"/>
  <sheetViews>
    <sheetView topLeftCell="A28" workbookViewId="0">
      <selection activeCell="I46" sqref="I46"/>
    </sheetView>
  </sheetViews>
  <sheetFormatPr baseColWidth="10" defaultRowHeight="14.4" x14ac:dyDescent="0.3"/>
  <cols>
    <col min="8" max="8" width="35.5546875" customWidth="1"/>
  </cols>
  <sheetData>
    <row r="2" spans="1:18" ht="93" customHeight="1" x14ac:dyDescent="0.3">
      <c r="B2" s="274" t="s">
        <v>711</v>
      </c>
      <c r="C2" s="274"/>
      <c r="D2" s="274"/>
      <c r="E2" s="274"/>
      <c r="F2" s="274"/>
      <c r="G2" s="274"/>
      <c r="H2" s="274"/>
    </row>
    <row r="5" spans="1:18" ht="14.4" customHeight="1" x14ac:dyDescent="0.3">
      <c r="A5" s="1" t="s">
        <v>440</v>
      </c>
      <c r="B5" s="383" t="s">
        <v>666</v>
      </c>
      <c r="C5" s="383"/>
      <c r="D5" s="383"/>
      <c r="E5" s="383"/>
      <c r="F5" s="383"/>
      <c r="G5" s="383"/>
      <c r="H5" s="383"/>
    </row>
    <row r="6" spans="1:18" x14ac:dyDescent="0.3">
      <c r="B6" s="383"/>
      <c r="C6" s="383"/>
      <c r="D6" s="383"/>
      <c r="E6" s="383"/>
      <c r="F6" s="383"/>
      <c r="G6" s="383"/>
      <c r="H6" s="383"/>
    </row>
    <row r="7" spans="1:18" x14ac:dyDescent="0.3">
      <c r="B7" s="383"/>
      <c r="C7" s="383"/>
      <c r="D7" s="383"/>
      <c r="E7" s="383"/>
      <c r="F7" s="383"/>
      <c r="G7" s="383"/>
      <c r="H7" s="383"/>
    </row>
    <row r="8" spans="1:18" x14ac:dyDescent="0.3">
      <c r="B8" s="383"/>
      <c r="C8" s="383"/>
      <c r="D8" s="383"/>
      <c r="E8" s="383"/>
      <c r="F8" s="383"/>
      <c r="G8" s="383"/>
      <c r="H8" s="383"/>
    </row>
    <row r="9" spans="1:18" x14ac:dyDescent="0.3">
      <c r="B9" s="383"/>
      <c r="C9" s="383"/>
      <c r="D9" s="383"/>
      <c r="E9" s="383"/>
      <c r="F9" s="383"/>
      <c r="G9" s="383"/>
      <c r="H9" s="383"/>
    </row>
    <row r="12" spans="1:18" ht="15" thickBot="1" x14ac:dyDescent="0.35">
      <c r="A12" s="70" t="s">
        <v>132</v>
      </c>
      <c r="B12" s="70"/>
      <c r="C12" s="71"/>
      <c r="D12" s="71"/>
      <c r="E12" s="71"/>
      <c r="F12" s="71"/>
      <c r="G12" s="71"/>
      <c r="H12" s="71"/>
      <c r="I12" s="71"/>
      <c r="J12" s="71"/>
      <c r="K12" s="71"/>
      <c r="L12" s="71"/>
      <c r="M12" s="71"/>
      <c r="N12" s="71"/>
      <c r="O12" s="71"/>
      <c r="P12" s="71"/>
      <c r="Q12" s="71"/>
      <c r="R12" s="71"/>
    </row>
    <row r="13" spans="1:18" s="3" customFormat="1" x14ac:dyDescent="0.3">
      <c r="B13" s="6"/>
      <c r="C13" s="6"/>
      <c r="D13" s="6"/>
      <c r="G13" s="6"/>
      <c r="H13" s="6"/>
      <c r="I13" s="6"/>
      <c r="J13" s="6"/>
      <c r="M13" s="6"/>
      <c r="N13" s="6"/>
    </row>
    <row r="14" spans="1:18" x14ac:dyDescent="0.3">
      <c r="B14" s="6" t="s">
        <v>604</v>
      </c>
      <c r="C14" s="2"/>
      <c r="D14" s="79"/>
      <c r="G14" s="6"/>
      <c r="H14" s="2"/>
      <c r="I14" s="2"/>
    </row>
    <row r="15" spans="1:18" x14ac:dyDescent="0.3">
      <c r="B15" s="6" t="s">
        <v>626</v>
      </c>
      <c r="C15" s="6"/>
      <c r="D15" s="79"/>
      <c r="G15" s="6"/>
      <c r="H15" s="6"/>
      <c r="I15" s="6"/>
    </row>
    <row r="16" spans="1:18" s="3" customFormat="1" x14ac:dyDescent="0.3">
      <c r="A16" s="33"/>
      <c r="B16" s="6" t="s">
        <v>627</v>
      </c>
      <c r="C16" s="6"/>
      <c r="D16" s="79"/>
      <c r="G16" s="6"/>
      <c r="I16" s="6"/>
      <c r="J16" s="6"/>
      <c r="K16" s="6"/>
      <c r="L16" s="6"/>
      <c r="M16" s="6"/>
      <c r="N16" s="6"/>
      <c r="O16" s="6"/>
      <c r="P16" s="6"/>
      <c r="Q16" s="6"/>
    </row>
    <row r="17" spans="1:17" s="3" customFormat="1" x14ac:dyDescent="0.3">
      <c r="A17" s="33"/>
      <c r="B17" s="6" t="s">
        <v>628</v>
      </c>
      <c r="C17" s="6"/>
      <c r="D17" s="79"/>
      <c r="G17" s="6"/>
      <c r="I17" s="6"/>
      <c r="J17" s="6"/>
      <c r="K17" s="6"/>
      <c r="L17" s="6"/>
      <c r="M17" s="6"/>
      <c r="N17" s="6"/>
      <c r="O17" s="6"/>
      <c r="P17" s="6"/>
      <c r="Q17" s="6"/>
    </row>
    <row r="18" spans="1:17" x14ac:dyDescent="0.3">
      <c r="B18" t="s">
        <v>629</v>
      </c>
    </row>
    <row r="19" spans="1:17" x14ac:dyDescent="0.3">
      <c r="B19" s="6" t="s">
        <v>630</v>
      </c>
    </row>
    <row r="20" spans="1:17" x14ac:dyDescent="0.3">
      <c r="B20" t="s">
        <v>631</v>
      </c>
    </row>
    <row r="21" spans="1:17" x14ac:dyDescent="0.3">
      <c r="B21" t="s">
        <v>632</v>
      </c>
    </row>
    <row r="25" spans="1:17" ht="15" thickBot="1" x14ac:dyDescent="0.35">
      <c r="A25" s="33"/>
      <c r="B25" s="82" t="s">
        <v>586</v>
      </c>
      <c r="C25" s="81"/>
      <c r="D25" s="81"/>
      <c r="E25" s="81"/>
      <c r="F25" s="81"/>
      <c r="G25" s="81"/>
      <c r="H25" s="81"/>
      <c r="I25" s="81"/>
      <c r="J25" s="81"/>
      <c r="K25" s="81"/>
      <c r="L25" s="81"/>
    </row>
    <row r="26" spans="1:17" s="3" customFormat="1" ht="15" thickTop="1" x14ac:dyDescent="0.3">
      <c r="A26" s="33"/>
      <c r="B26" s="92" t="s">
        <v>591</v>
      </c>
      <c r="C26" s="33"/>
      <c r="D26" s="33"/>
      <c r="E26" s="33"/>
      <c r="F26" s="33"/>
      <c r="G26" s="33"/>
      <c r="H26" s="33"/>
      <c r="I26" s="6"/>
      <c r="J26" s="6"/>
      <c r="K26" s="33"/>
      <c r="L26" s="33"/>
      <c r="M26"/>
    </row>
    <row r="27" spans="1:17" s="3" customFormat="1" x14ac:dyDescent="0.3">
      <c r="A27" s="33"/>
      <c r="B27" s="33"/>
      <c r="C27" s="33"/>
      <c r="D27" s="33"/>
      <c r="E27" s="33"/>
      <c r="F27" s="33"/>
      <c r="G27" s="33"/>
      <c r="H27" s="33"/>
      <c r="I27" s="6"/>
      <c r="J27" s="6"/>
      <c r="K27" s="33"/>
      <c r="L27" s="33"/>
      <c r="M27"/>
    </row>
    <row r="28" spans="1:17" s="3" customFormat="1" x14ac:dyDescent="0.3">
      <c r="A28" s="20" t="str">
        <f>'2_LTS_Overview'!$B$3</f>
        <v>2.</v>
      </c>
      <c r="D28" s="6" t="s">
        <v>34</v>
      </c>
      <c r="E28" s="6" t="s">
        <v>35</v>
      </c>
      <c r="F28" s="6"/>
      <c r="G28" s="84"/>
      <c r="H28" s="84"/>
      <c r="I28" s="84"/>
      <c r="J28" s="84"/>
      <c r="L28" s="91">
        <v>1</v>
      </c>
      <c r="M28" s="91" t="s">
        <v>577</v>
      </c>
      <c r="N28" s="91" t="s">
        <v>620</v>
      </c>
      <c r="O28" s="91"/>
    </row>
    <row r="29" spans="1:17" s="3" customFormat="1" x14ac:dyDescent="0.3">
      <c r="A29" s="20" t="str">
        <f>'2_LTS_Overview'!$B$3</f>
        <v>2.</v>
      </c>
      <c r="D29" s="6" t="s">
        <v>44</v>
      </c>
      <c r="E29" s="6" t="s">
        <v>45</v>
      </c>
      <c r="F29" s="6"/>
      <c r="G29" s="84"/>
      <c r="H29" s="84"/>
      <c r="I29" s="84"/>
      <c r="J29" s="84"/>
      <c r="L29" s="91">
        <v>1</v>
      </c>
      <c r="M29" s="91" t="s">
        <v>577</v>
      </c>
      <c r="N29" s="91" t="s">
        <v>620</v>
      </c>
      <c r="O29" s="91"/>
    </row>
    <row r="30" spans="1:17" s="3" customFormat="1" x14ac:dyDescent="0.3">
      <c r="A30" s="20" t="str">
        <f>'2_LTS_Overview'!$B$3</f>
        <v>2.</v>
      </c>
      <c r="D30" s="6" t="s">
        <v>581</v>
      </c>
      <c r="E30" s="6" t="s">
        <v>45</v>
      </c>
      <c r="F30" s="6" t="s">
        <v>582</v>
      </c>
      <c r="G30" s="84"/>
      <c r="H30" s="84"/>
      <c r="I30" s="84"/>
      <c r="J30" s="84"/>
      <c r="L30" s="91">
        <v>1</v>
      </c>
      <c r="M30" s="91" t="s">
        <v>577</v>
      </c>
      <c r="N30" s="91" t="s">
        <v>620</v>
      </c>
      <c r="O30" s="91"/>
    </row>
    <row r="31" spans="1:17" s="3" customFormat="1" x14ac:dyDescent="0.3">
      <c r="A31"/>
      <c r="B31" s="33"/>
      <c r="C31" s="6"/>
      <c r="D31" s="6"/>
      <c r="E31" s="6"/>
      <c r="F31" s="6"/>
      <c r="G31" s="6"/>
      <c r="H31" s="6"/>
      <c r="I31" s="6"/>
      <c r="J31" s="6"/>
      <c r="K31" s="6"/>
      <c r="L31" s="6"/>
      <c r="M31" s="6"/>
      <c r="N31"/>
    </row>
    <row r="34" spans="1:11" s="3" customFormat="1" x14ac:dyDescent="0.3">
      <c r="A34" s="33"/>
      <c r="B34" s="33"/>
      <c r="C34" s="33"/>
      <c r="D34" s="33"/>
      <c r="E34" s="33"/>
      <c r="F34" s="33"/>
      <c r="G34" s="33"/>
      <c r="H34" s="33"/>
      <c r="I34" s="33"/>
      <c r="J34" s="33"/>
      <c r="K34" s="33"/>
    </row>
    <row r="35" spans="1:11" s="3" customFormat="1" x14ac:dyDescent="0.3">
      <c r="A35" s="33"/>
      <c r="B35" s="33"/>
      <c r="C35" s="33"/>
      <c r="D35" s="33"/>
      <c r="E35" s="33"/>
      <c r="F35" s="33"/>
      <c r="G35" s="33"/>
      <c r="H35" s="33"/>
      <c r="I35" s="33"/>
      <c r="J35" s="33"/>
      <c r="K35" s="33"/>
    </row>
    <row r="37" spans="1:11" s="3" customFormat="1" x14ac:dyDescent="0.3">
      <c r="A37" s="20"/>
      <c r="B37" s="20"/>
      <c r="C37" s="20"/>
      <c r="D37" s="20"/>
      <c r="E37" s="20"/>
      <c r="F37" s="20"/>
      <c r="G37" s="20"/>
      <c r="H37" s="20"/>
      <c r="I37" s="20"/>
      <c r="J37" s="20"/>
      <c r="K37" s="20"/>
    </row>
    <row r="38" spans="1:11" s="3" customFormat="1" x14ac:dyDescent="0.3">
      <c r="A38" s="33"/>
      <c r="B38" s="33"/>
      <c r="C38" s="33"/>
      <c r="D38" s="33"/>
      <c r="E38" s="33"/>
      <c r="F38" s="33"/>
      <c r="G38" s="33"/>
      <c r="H38" s="33"/>
      <c r="I38" s="33"/>
      <c r="J38" s="33"/>
      <c r="K38" s="33"/>
    </row>
    <row r="39" spans="1:11" s="3" customFormat="1" x14ac:dyDescent="0.3">
      <c r="A39" s="20"/>
      <c r="B39" s="20"/>
      <c r="C39" s="20"/>
      <c r="D39" s="20"/>
      <c r="E39" s="20"/>
      <c r="F39" s="20"/>
      <c r="G39" s="20"/>
      <c r="H39" s="20"/>
      <c r="I39" s="20"/>
      <c r="J39" s="20"/>
      <c r="K39" s="20"/>
    </row>
    <row r="40" spans="1:11" s="3" customFormat="1" x14ac:dyDescent="0.3">
      <c r="A40" s="20"/>
      <c r="B40" s="20"/>
      <c r="C40" s="20"/>
      <c r="D40" s="20"/>
      <c r="E40" s="20"/>
      <c r="F40" s="20"/>
      <c r="G40" s="20"/>
      <c r="H40" s="20"/>
      <c r="I40" s="20"/>
      <c r="J40" s="20"/>
      <c r="K40" s="20"/>
    </row>
    <row r="41" spans="1:11" s="3" customFormat="1" x14ac:dyDescent="0.3">
      <c r="A41" s="20"/>
      <c r="B41" s="20"/>
      <c r="C41" s="20"/>
      <c r="D41" s="20"/>
      <c r="E41" s="20"/>
      <c r="F41" s="20"/>
      <c r="G41" s="20"/>
      <c r="H41" s="20"/>
      <c r="I41" s="20"/>
      <c r="J41" s="20"/>
      <c r="K41" s="20"/>
    </row>
    <row r="42" spans="1:11" s="3" customFormat="1" x14ac:dyDescent="0.3">
      <c r="A42" s="20"/>
      <c r="B42" s="20"/>
      <c r="C42" s="20"/>
      <c r="D42" s="20"/>
      <c r="E42" s="20"/>
      <c r="F42" s="20"/>
      <c r="G42" s="20"/>
      <c r="H42" s="20"/>
      <c r="I42" s="20"/>
      <c r="J42" s="20"/>
      <c r="K42" s="20"/>
    </row>
    <row r="43" spans="1:11" s="3" customFormat="1" x14ac:dyDescent="0.3">
      <c r="A43" s="20"/>
      <c r="B43" s="20"/>
      <c r="C43" s="20"/>
      <c r="D43" s="20"/>
      <c r="E43" s="20"/>
      <c r="F43" s="20"/>
      <c r="G43" s="20"/>
      <c r="H43" s="20"/>
      <c r="I43" s="20"/>
      <c r="J43" s="20"/>
      <c r="K43" s="20"/>
    </row>
    <row r="44" spans="1:11" s="3" customFormat="1" x14ac:dyDescent="0.3">
      <c r="A44" s="20"/>
      <c r="B44" s="20"/>
      <c r="C44" s="20"/>
      <c r="D44" s="20"/>
      <c r="E44" s="20"/>
      <c r="F44" s="20"/>
      <c r="G44" s="20"/>
      <c r="H44" s="20"/>
      <c r="I44" s="20"/>
      <c r="J44" s="20"/>
      <c r="K44" s="20"/>
    </row>
    <row r="45" spans="1:11" s="3" customFormat="1" x14ac:dyDescent="0.3">
      <c r="A45"/>
      <c r="B45" s="33"/>
      <c r="C45" s="33"/>
      <c r="D45" s="6"/>
      <c r="E45" s="6"/>
      <c r="F45" s="6"/>
      <c r="G45" s="6"/>
      <c r="H45" s="6"/>
      <c r="I45" s="6"/>
      <c r="J45" s="6"/>
      <c r="K45" s="6"/>
    </row>
    <row r="49" spans="1:24" ht="15" thickBot="1" x14ac:dyDescent="0.35">
      <c r="B49" s="70" t="s">
        <v>132</v>
      </c>
      <c r="C49" s="70"/>
      <c r="D49" s="71"/>
      <c r="E49" s="71"/>
      <c r="F49" s="71"/>
      <c r="G49" s="71"/>
      <c r="H49" s="71"/>
      <c r="I49" s="71"/>
      <c r="J49" s="71"/>
      <c r="K49" s="71"/>
      <c r="L49" s="71"/>
      <c r="M49" s="71"/>
    </row>
    <row r="50" spans="1:24" x14ac:dyDescent="0.3">
      <c r="B50" s="33"/>
      <c r="C50" s="33"/>
      <c r="D50" s="64"/>
      <c r="E50" s="64"/>
      <c r="F50" s="64"/>
      <c r="G50" s="64"/>
      <c r="H50" s="64"/>
      <c r="I50" s="64"/>
      <c r="J50" s="64"/>
      <c r="K50" s="64"/>
      <c r="L50" s="64"/>
      <c r="M50" s="64"/>
    </row>
    <row r="51" spans="1:24" x14ac:dyDescent="0.3">
      <c r="B51" s="33"/>
      <c r="C51" s="89" t="s">
        <v>190</v>
      </c>
      <c r="D51" s="90"/>
      <c r="E51" s="95" t="s">
        <v>639</v>
      </c>
      <c r="F51" s="64"/>
      <c r="G51" s="64"/>
      <c r="H51" s="64"/>
      <c r="I51" s="64"/>
      <c r="J51" s="64"/>
      <c r="K51" s="64"/>
      <c r="L51" s="64"/>
      <c r="M51" s="64"/>
    </row>
    <row r="52" spans="1:24" s="3" customFormat="1" x14ac:dyDescent="0.3">
      <c r="B52" s="33"/>
      <c r="C52" s="83" t="s">
        <v>640</v>
      </c>
      <c r="D52" s="83"/>
      <c r="E52" s="95" t="s">
        <v>636</v>
      </c>
      <c r="I52" s="64"/>
      <c r="J52" s="64"/>
      <c r="K52" s="64"/>
      <c r="L52" s="3" t="s">
        <v>125</v>
      </c>
      <c r="N52"/>
      <c r="O52"/>
      <c r="P52"/>
      <c r="Q52"/>
      <c r="R52"/>
      <c r="S52"/>
      <c r="T52"/>
    </row>
    <row r="53" spans="1:24" s="3" customFormat="1" x14ac:dyDescent="0.3">
      <c r="B53" s="33"/>
      <c r="C53" s="83" t="s">
        <v>192</v>
      </c>
      <c r="D53" s="83"/>
      <c r="E53" s="95" t="s">
        <v>636</v>
      </c>
      <c r="I53" s="64"/>
      <c r="J53" s="64"/>
      <c r="K53" s="64"/>
      <c r="N53"/>
      <c r="O53"/>
      <c r="P53"/>
      <c r="Q53"/>
      <c r="R53"/>
      <c r="S53"/>
      <c r="T53"/>
    </row>
    <row r="54" spans="1:24" s="3" customFormat="1" x14ac:dyDescent="0.3">
      <c r="A54"/>
      <c r="B54" s="33"/>
      <c r="C54" s="83" t="s">
        <v>194</v>
      </c>
      <c r="D54" s="83"/>
      <c r="E54" s="95" t="s">
        <v>635</v>
      </c>
      <c r="F54" s="64"/>
      <c r="G54" s="64"/>
      <c r="H54" s="64"/>
      <c r="I54" s="64"/>
      <c r="J54" s="6"/>
      <c r="K54" s="6"/>
      <c r="L54" s="64"/>
      <c r="M54" s="33"/>
      <c r="N54"/>
      <c r="O54"/>
      <c r="P54"/>
      <c r="Q54"/>
      <c r="R54"/>
      <c r="S54"/>
      <c r="T54"/>
    </row>
    <row r="55" spans="1:24" s="3" customFormat="1" x14ac:dyDescent="0.3">
      <c r="B55" s="33"/>
      <c r="C55" s="83" t="s">
        <v>167</v>
      </c>
      <c r="D55" s="83"/>
      <c r="E55" s="95" t="s">
        <v>641</v>
      </c>
      <c r="J55" s="6">
        <v>2</v>
      </c>
      <c r="K55" s="6" t="s">
        <v>621</v>
      </c>
      <c r="N55"/>
      <c r="O55"/>
      <c r="P55"/>
      <c r="Q55"/>
      <c r="R55"/>
      <c r="S55"/>
      <c r="T55"/>
    </row>
    <row r="56" spans="1:24" s="3" customFormat="1" x14ac:dyDescent="0.3">
      <c r="B56" s="33"/>
      <c r="C56" s="83" t="s">
        <v>169</v>
      </c>
      <c r="D56" s="83"/>
      <c r="E56" s="95" t="s">
        <v>641</v>
      </c>
      <c r="J56" s="6">
        <v>2</v>
      </c>
      <c r="K56" s="6" t="s">
        <v>578</v>
      </c>
      <c r="N56"/>
      <c r="O56"/>
      <c r="P56"/>
      <c r="Q56"/>
      <c r="R56"/>
      <c r="S56"/>
      <c r="T56"/>
    </row>
    <row r="57" spans="1:24" x14ac:dyDescent="0.3">
      <c r="B57" s="33"/>
      <c r="C57" s="33" t="s">
        <v>188</v>
      </c>
      <c r="D57" s="64"/>
      <c r="E57" s="95" t="s">
        <v>637</v>
      </c>
      <c r="F57" s="64"/>
      <c r="G57" s="64"/>
      <c r="H57" s="64"/>
      <c r="I57" s="64"/>
      <c r="J57" s="64"/>
      <c r="K57" s="64"/>
      <c r="L57" s="64"/>
      <c r="M57" s="64"/>
    </row>
    <row r="58" spans="1:24" x14ac:dyDescent="0.3">
      <c r="B58" s="33"/>
      <c r="C58" s="33" t="s">
        <v>189</v>
      </c>
      <c r="D58" s="64"/>
      <c r="E58" s="3"/>
      <c r="F58" s="64"/>
      <c r="G58" s="64"/>
      <c r="H58" s="64"/>
      <c r="I58" s="64"/>
      <c r="J58" s="64"/>
      <c r="K58" s="64"/>
      <c r="L58" s="64"/>
      <c r="M58" s="64"/>
    </row>
    <row r="59" spans="1:24" x14ac:dyDescent="0.3">
      <c r="B59" s="33"/>
      <c r="C59" s="62"/>
      <c r="D59" s="64"/>
      <c r="E59" s="64"/>
      <c r="F59" s="64"/>
      <c r="G59" s="64"/>
      <c r="H59" s="64"/>
      <c r="I59" s="64"/>
      <c r="J59" s="64"/>
      <c r="K59" s="64"/>
      <c r="L59" s="64"/>
      <c r="M59" s="64"/>
    </row>
    <row r="60" spans="1:24" x14ac:dyDescent="0.3">
      <c r="B60" s="33"/>
      <c r="C60" s="33" t="s">
        <v>634</v>
      </c>
      <c r="D60" s="64"/>
      <c r="E60" s="64"/>
      <c r="F60" s="64"/>
      <c r="G60" s="64"/>
      <c r="H60" s="64"/>
      <c r="I60" s="64"/>
      <c r="J60" s="64"/>
      <c r="K60" s="64"/>
      <c r="L60" s="64"/>
      <c r="M60" s="64"/>
    </row>
    <row r="61" spans="1:24" s="3" customFormat="1" x14ac:dyDescent="0.3">
      <c r="B61" s="33"/>
      <c r="C61" s="75" t="s">
        <v>166</v>
      </c>
      <c r="D61" s="45"/>
      <c r="J61" s="6">
        <v>1</v>
      </c>
      <c r="K61" s="6" t="s">
        <v>577</v>
      </c>
      <c r="L61" s="3" t="s">
        <v>125</v>
      </c>
      <c r="N61"/>
      <c r="O61"/>
      <c r="P61"/>
      <c r="Q61"/>
      <c r="R61"/>
      <c r="S61"/>
      <c r="T61"/>
    </row>
    <row r="64" spans="1:24" s="3" customFormat="1" x14ac:dyDescent="0.3">
      <c r="A64"/>
      <c r="B64" s="33"/>
      <c r="C64" s="68" t="s">
        <v>642</v>
      </c>
      <c r="D64" s="69"/>
      <c r="E64"/>
      <c r="F64"/>
      <c r="G64"/>
      <c r="H64"/>
      <c r="I64"/>
      <c r="J64"/>
      <c r="K64"/>
      <c r="L64"/>
      <c r="M64"/>
      <c r="N64" s="69"/>
      <c r="O64" s="69"/>
      <c r="P64" s="69"/>
      <c r="Q64" s="69"/>
      <c r="R64"/>
      <c r="S64"/>
      <c r="T64"/>
      <c r="U64"/>
      <c r="V64"/>
      <c r="W64"/>
      <c r="X64"/>
    </row>
    <row r="65" spans="1:24" s="3" customFormat="1" x14ac:dyDescent="0.3">
      <c r="A65"/>
      <c r="B65" s="33"/>
      <c r="C65" s="73" t="s">
        <v>33</v>
      </c>
      <c r="D65" s="74"/>
      <c r="E65"/>
      <c r="F65"/>
      <c r="G65"/>
      <c r="H65"/>
      <c r="I65"/>
      <c r="J65"/>
      <c r="K65"/>
      <c r="L65"/>
      <c r="M65"/>
      <c r="N65" s="74"/>
      <c r="O65" s="74"/>
      <c r="P65" s="74"/>
      <c r="Q65" s="74"/>
      <c r="R65"/>
      <c r="S65"/>
      <c r="T65"/>
      <c r="U65"/>
      <c r="V65"/>
      <c r="W65"/>
      <c r="X65"/>
    </row>
    <row r="66" spans="1:24" s="3" customFormat="1" ht="15.75" customHeight="1" x14ac:dyDescent="0.3">
      <c r="A66"/>
      <c r="B66" s="33"/>
      <c r="C66" s="33"/>
      <c r="D66" s="33"/>
      <c r="E66"/>
      <c r="F66"/>
      <c r="G66"/>
      <c r="H66"/>
      <c r="I66"/>
      <c r="J66"/>
      <c r="K66"/>
      <c r="L66"/>
      <c r="M66"/>
      <c r="N66" s="6"/>
      <c r="O66" s="6"/>
      <c r="P66" s="33"/>
      <c r="Q66" s="33"/>
      <c r="R66"/>
      <c r="S66"/>
      <c r="T66"/>
      <c r="U66"/>
      <c r="V66"/>
      <c r="W66"/>
      <c r="X66"/>
    </row>
    <row r="67" spans="1:24" s="3" customFormat="1" x14ac:dyDescent="0.3">
      <c r="B67" s="33"/>
      <c r="C67" s="75" t="s">
        <v>170</v>
      </c>
      <c r="D67" s="45" t="s">
        <v>61</v>
      </c>
      <c r="E67"/>
      <c r="F67"/>
      <c r="G67"/>
      <c r="H67"/>
      <c r="I67"/>
      <c r="J67"/>
      <c r="K67"/>
      <c r="L67"/>
      <c r="M67"/>
      <c r="N67" s="6">
        <v>1</v>
      </c>
      <c r="O67" s="6" t="s">
        <v>577</v>
      </c>
      <c r="R67"/>
      <c r="S67"/>
      <c r="T67"/>
      <c r="U67"/>
      <c r="V67"/>
      <c r="W67"/>
      <c r="X67"/>
    </row>
    <row r="68" spans="1:24" s="3" customFormat="1" x14ac:dyDescent="0.3">
      <c r="B68" s="33"/>
      <c r="C68" s="75" t="s">
        <v>170</v>
      </c>
      <c r="D68" s="45" t="s">
        <v>172</v>
      </c>
      <c r="E68"/>
      <c r="F68"/>
      <c r="G68"/>
      <c r="H68"/>
      <c r="I68"/>
      <c r="J68"/>
      <c r="K68"/>
      <c r="L68"/>
      <c r="M68"/>
      <c r="N68" s="6"/>
      <c r="O68" s="6"/>
      <c r="R68"/>
      <c r="S68"/>
      <c r="T68"/>
      <c r="U68"/>
      <c r="V68"/>
      <c r="W68"/>
      <c r="X68"/>
    </row>
    <row r="69" spans="1:24" s="3" customFormat="1" x14ac:dyDescent="0.3">
      <c r="B69" s="33"/>
      <c r="C69" s="75" t="s">
        <v>173</v>
      </c>
      <c r="D69" s="45" t="s">
        <v>174</v>
      </c>
      <c r="E69"/>
      <c r="F69"/>
      <c r="G69"/>
      <c r="H69"/>
      <c r="I69"/>
      <c r="J69"/>
      <c r="K69"/>
      <c r="L69"/>
      <c r="M69"/>
      <c r="N69" s="6">
        <v>1</v>
      </c>
      <c r="O69" s="6" t="s">
        <v>577</v>
      </c>
      <c r="R69"/>
      <c r="S69"/>
      <c r="T69"/>
      <c r="U69"/>
      <c r="V69"/>
      <c r="W69"/>
      <c r="X69"/>
    </row>
    <row r="70" spans="1:24" s="3" customFormat="1" x14ac:dyDescent="0.3">
      <c r="B70" s="33"/>
      <c r="C70" s="75" t="s">
        <v>176</v>
      </c>
      <c r="D70" s="45" t="s">
        <v>174</v>
      </c>
      <c r="E70"/>
      <c r="F70"/>
      <c r="G70"/>
      <c r="H70"/>
      <c r="I70"/>
      <c r="J70"/>
      <c r="K70"/>
      <c r="L70"/>
      <c r="M70"/>
      <c r="N70" s="6">
        <v>1</v>
      </c>
      <c r="O70" s="6" t="s">
        <v>577</v>
      </c>
      <c r="R70"/>
      <c r="S70"/>
      <c r="T70"/>
      <c r="U70"/>
      <c r="V70"/>
      <c r="W70"/>
      <c r="X70"/>
    </row>
    <row r="71" spans="1:24" s="3" customFormat="1" x14ac:dyDescent="0.3">
      <c r="B71" s="33"/>
      <c r="C71" s="75" t="s">
        <v>177</v>
      </c>
      <c r="D71" s="45"/>
      <c r="E71"/>
      <c r="F71"/>
      <c r="G71"/>
      <c r="H71"/>
      <c r="I71"/>
      <c r="J71"/>
      <c r="K71"/>
      <c r="L71"/>
      <c r="M71"/>
      <c r="N71" s="6"/>
      <c r="O71" s="6"/>
      <c r="R71"/>
      <c r="S71"/>
      <c r="T71"/>
      <c r="U71"/>
      <c r="V71"/>
      <c r="W71"/>
      <c r="X71"/>
    </row>
  </sheetData>
  <mergeCells count="2">
    <mergeCell ref="B5:H9"/>
    <mergeCell ref="B2:H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18CC9-A116-43E1-8AE2-534144999BDE}">
  <dimension ref="A1"/>
  <sheetViews>
    <sheetView showGridLines="0" workbookViewId="0">
      <selection activeCell="J33" sqref="J33"/>
    </sheetView>
  </sheetViews>
  <sheetFormatPr baseColWidth="10" defaultRowHeight="14.4" x14ac:dyDescent="0.3"/>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A9A76-FBBA-40A2-9CE8-BECEA14EF2CC}">
  <sheetPr codeName="Feuil11"/>
  <dimension ref="A1:W222"/>
  <sheetViews>
    <sheetView topLeftCell="A60" zoomScale="90" zoomScaleNormal="90" workbookViewId="0">
      <pane xSplit="1" topLeftCell="B1" activePane="topRight" state="frozen"/>
      <selection activeCell="A40" sqref="A40"/>
      <selection pane="topRight" activeCell="A131" sqref="A65:XFD131"/>
    </sheetView>
  </sheetViews>
  <sheetFormatPr baseColWidth="10" defaultColWidth="11.44140625" defaultRowHeight="14.4" x14ac:dyDescent="0.3"/>
  <cols>
    <col min="1" max="1" width="68.5546875" customWidth="1"/>
    <col min="2" max="2" width="11.44140625" style="18"/>
    <col min="3" max="3" width="7.6640625" customWidth="1"/>
    <col min="4" max="4" width="12.33203125" customWidth="1"/>
    <col min="5" max="5" width="10.5546875" customWidth="1"/>
    <col min="6" max="6" width="9.109375" customWidth="1"/>
    <col min="7" max="7" width="10.109375" customWidth="1"/>
    <col min="8" max="8" width="12" customWidth="1"/>
    <col min="9" max="9" width="12.109375" customWidth="1"/>
    <col min="10" max="10" width="20.6640625" customWidth="1"/>
    <col min="11" max="11" width="13.88671875" customWidth="1"/>
    <col min="12" max="12" width="9.33203125" customWidth="1"/>
    <col min="13" max="13" width="24" customWidth="1"/>
    <col min="14" max="14" width="37.88671875" customWidth="1"/>
    <col min="15" max="15" width="24.6640625" customWidth="1"/>
    <col min="16" max="16" width="21.109375" customWidth="1"/>
    <col min="17" max="17" width="29.33203125" customWidth="1"/>
    <col min="18" max="18" width="24.44140625" customWidth="1"/>
    <col min="21" max="21" width="21.109375" customWidth="1"/>
  </cols>
  <sheetData>
    <row r="1" spans="1:23" s="3" customFormat="1" x14ac:dyDescent="0.3">
      <c r="A1" t="s">
        <v>196</v>
      </c>
      <c r="B1" s="13" t="s">
        <v>195</v>
      </c>
      <c r="C1" s="13" t="s">
        <v>197</v>
      </c>
      <c r="D1" s="13" t="s">
        <v>17</v>
      </c>
      <c r="E1" s="13" t="s">
        <v>18</v>
      </c>
      <c r="F1" s="13" t="s">
        <v>19</v>
      </c>
      <c r="G1" s="13" t="s">
        <v>12</v>
      </c>
      <c r="H1" s="13" t="s">
        <v>20</v>
      </c>
      <c r="I1" s="13" t="s">
        <v>21</v>
      </c>
      <c r="J1" s="14" t="s">
        <v>22</v>
      </c>
      <c r="K1" s="14" t="s">
        <v>23</v>
      </c>
      <c r="L1" s="14" t="s">
        <v>16</v>
      </c>
      <c r="M1" s="13" t="s">
        <v>24</v>
      </c>
      <c r="N1" s="13" t="s">
        <v>25</v>
      </c>
      <c r="O1" t="s">
        <v>26</v>
      </c>
      <c r="P1" t="s">
        <v>27</v>
      </c>
      <c r="Q1" t="s">
        <v>28</v>
      </c>
      <c r="R1" s="16" t="s">
        <v>29</v>
      </c>
      <c r="S1" t="s">
        <v>30</v>
      </c>
      <c r="T1" t="s">
        <v>31</v>
      </c>
      <c r="U1" t="s">
        <v>32</v>
      </c>
    </row>
    <row r="2" spans="1:23" s="3" customFormat="1" x14ac:dyDescent="0.3">
      <c r="A2"/>
      <c r="C2"/>
      <c r="D2"/>
      <c r="E2"/>
      <c r="F2"/>
      <c r="G2"/>
      <c r="H2"/>
      <c r="I2"/>
      <c r="J2"/>
      <c r="K2"/>
      <c r="L2"/>
      <c r="M2"/>
      <c r="N2"/>
      <c r="O2"/>
      <c r="P2"/>
      <c r="Q2"/>
      <c r="R2" s="15"/>
      <c r="S2"/>
      <c r="T2"/>
      <c r="U2"/>
    </row>
    <row r="3" spans="1:23" s="3" customFormat="1" x14ac:dyDescent="0.3">
      <c r="A3" s="35" t="s">
        <v>198</v>
      </c>
      <c r="C3" s="35"/>
      <c r="D3" s="35"/>
      <c r="E3" s="35"/>
      <c r="F3" s="35"/>
      <c r="G3" s="35"/>
      <c r="H3" s="35"/>
      <c r="I3" s="35"/>
    </row>
    <row r="4" spans="1:23" s="3" customFormat="1" x14ac:dyDescent="0.3">
      <c r="A4" s="5" t="s">
        <v>199</v>
      </c>
      <c r="C4" s="6"/>
      <c r="D4" s="6" t="s">
        <v>41</v>
      </c>
      <c r="E4" s="6" t="s">
        <v>41</v>
      </c>
      <c r="F4" s="6" t="s">
        <v>98</v>
      </c>
      <c r="G4" s="6" t="s">
        <v>41</v>
      </c>
      <c r="H4" s="6">
        <v>1</v>
      </c>
      <c r="I4" s="6" t="s">
        <v>200</v>
      </c>
      <c r="J4" s="3" t="s">
        <v>41</v>
      </c>
      <c r="K4" s="3" t="s">
        <v>41</v>
      </c>
      <c r="L4" s="3" t="s">
        <v>41</v>
      </c>
      <c r="M4" s="3" t="s">
        <v>41</v>
      </c>
      <c r="N4" s="3" t="s">
        <v>41</v>
      </c>
      <c r="O4" s="3" t="s">
        <v>42</v>
      </c>
      <c r="P4" s="3" t="s">
        <v>91</v>
      </c>
    </row>
    <row r="5" spans="1:23" s="3" customFormat="1" x14ac:dyDescent="0.3">
      <c r="A5" s="5" t="s">
        <v>201</v>
      </c>
      <c r="C5" s="6"/>
      <c r="D5" s="6" t="s">
        <v>41</v>
      </c>
      <c r="E5" s="6" t="s">
        <v>41</v>
      </c>
      <c r="F5" s="6" t="s">
        <v>98</v>
      </c>
      <c r="G5" s="6" t="s">
        <v>41</v>
      </c>
      <c r="H5" s="6">
        <v>1</v>
      </c>
      <c r="I5" s="6" t="s">
        <v>202</v>
      </c>
      <c r="J5" s="3" t="s">
        <v>41</v>
      </c>
      <c r="K5" s="3" t="s">
        <v>41</v>
      </c>
      <c r="L5" s="3" t="s">
        <v>41</v>
      </c>
      <c r="M5" s="3" t="s">
        <v>41</v>
      </c>
      <c r="N5" s="3" t="s">
        <v>41</v>
      </c>
      <c r="O5" s="3" t="s">
        <v>42</v>
      </c>
      <c r="P5" s="3" t="s">
        <v>203</v>
      </c>
    </row>
    <row r="6" spans="1:23" s="3" customFormat="1" x14ac:dyDescent="0.3">
      <c r="A6" s="5" t="s">
        <v>204</v>
      </c>
      <c r="C6" s="6"/>
      <c r="D6" s="6" t="s">
        <v>41</v>
      </c>
      <c r="E6" s="6" t="s">
        <v>41</v>
      </c>
      <c r="F6" s="6" t="s">
        <v>98</v>
      </c>
      <c r="G6" s="6" t="s">
        <v>41</v>
      </c>
      <c r="H6" s="6">
        <v>1</v>
      </c>
      <c r="I6" s="45" t="s">
        <v>205</v>
      </c>
      <c r="J6" s="3" t="s">
        <v>41</v>
      </c>
      <c r="K6" s="3" t="s">
        <v>41</v>
      </c>
      <c r="L6" s="3" t="s">
        <v>41</v>
      </c>
      <c r="M6" s="3" t="s">
        <v>41</v>
      </c>
      <c r="N6" s="3" t="s">
        <v>41</v>
      </c>
      <c r="O6" s="3" t="s">
        <v>42</v>
      </c>
      <c r="P6" s="3" t="s">
        <v>206</v>
      </c>
    </row>
    <row r="7" spans="1:23" s="3" customFormat="1" x14ac:dyDescent="0.3">
      <c r="A7" s="5" t="s">
        <v>207</v>
      </c>
      <c r="C7" s="6"/>
      <c r="D7" s="6" t="s">
        <v>41</v>
      </c>
      <c r="E7" s="6" t="s">
        <v>41</v>
      </c>
      <c r="F7" s="6" t="s">
        <v>98</v>
      </c>
      <c r="G7" s="6" t="s">
        <v>41</v>
      </c>
      <c r="H7" s="6">
        <v>1</v>
      </c>
      <c r="I7" s="6" t="s">
        <v>208</v>
      </c>
      <c r="J7" s="3" t="s">
        <v>41</v>
      </c>
      <c r="K7" s="3" t="s">
        <v>41</v>
      </c>
      <c r="L7" s="3" t="s">
        <v>41</v>
      </c>
      <c r="M7" s="3" t="s">
        <v>41</v>
      </c>
      <c r="N7" s="3" t="s">
        <v>41</v>
      </c>
      <c r="O7" s="3" t="s">
        <v>42</v>
      </c>
      <c r="P7" s="3" t="s">
        <v>209</v>
      </c>
    </row>
    <row r="8" spans="1:23" s="3" customFormat="1" x14ac:dyDescent="0.3">
      <c r="A8" s="7" t="s">
        <v>441</v>
      </c>
      <c r="C8" s="7"/>
      <c r="D8" s="7"/>
      <c r="E8" s="7"/>
      <c r="F8" s="7"/>
      <c r="G8" s="7"/>
      <c r="H8" s="7"/>
      <c r="I8" s="7"/>
    </row>
    <row r="9" spans="1:23" s="3" customFormat="1" x14ac:dyDescent="0.3">
      <c r="A9" s="5" t="s">
        <v>442</v>
      </c>
      <c r="B9" s="19"/>
      <c r="C9" s="6">
        <v>1</v>
      </c>
      <c r="D9" s="6">
        <v>1</v>
      </c>
      <c r="E9" s="6" t="s">
        <v>41</v>
      </c>
      <c r="F9" s="6" t="s">
        <v>94</v>
      </c>
      <c r="G9" s="6" t="s">
        <v>41</v>
      </c>
      <c r="H9" s="6">
        <v>1</v>
      </c>
      <c r="I9" s="6" t="s">
        <v>442</v>
      </c>
      <c r="J9" s="3" t="s">
        <v>41</v>
      </c>
      <c r="K9" s="3" t="s">
        <v>41</v>
      </c>
      <c r="L9" s="3" t="s">
        <v>41</v>
      </c>
      <c r="M9" s="3" t="s">
        <v>41</v>
      </c>
      <c r="N9" s="3" t="s">
        <v>41</v>
      </c>
      <c r="O9" s="3" t="s">
        <v>42</v>
      </c>
      <c r="P9" s="3" t="s">
        <v>443</v>
      </c>
      <c r="R9" s="36" t="s">
        <v>127</v>
      </c>
      <c r="T9" s="3" t="s">
        <v>59</v>
      </c>
    </row>
    <row r="10" spans="1:23" s="3" customFormat="1" x14ac:dyDescent="0.3">
      <c r="A10" s="5" t="s">
        <v>444</v>
      </c>
      <c r="B10" s="19"/>
      <c r="C10" s="6">
        <v>2</v>
      </c>
      <c r="D10" s="6">
        <v>1</v>
      </c>
      <c r="E10" s="6">
        <v>1</v>
      </c>
      <c r="F10" s="6" t="s">
        <v>445</v>
      </c>
      <c r="G10" s="6" t="s">
        <v>41</v>
      </c>
      <c r="H10" s="6">
        <v>1</v>
      </c>
      <c r="I10" s="6" t="s">
        <v>38</v>
      </c>
      <c r="J10" s="3" t="s">
        <v>41</v>
      </c>
      <c r="K10" s="3" t="s">
        <v>446</v>
      </c>
      <c r="L10" s="3" t="s">
        <v>41</v>
      </c>
      <c r="M10" s="3" t="s">
        <v>41</v>
      </c>
      <c r="N10" s="3" t="s">
        <v>41</v>
      </c>
      <c r="O10" s="3" t="s">
        <v>42</v>
      </c>
      <c r="P10" s="3" t="s">
        <v>43</v>
      </c>
    </row>
    <row r="11" spans="1:23" s="20" customFormat="1" x14ac:dyDescent="0.3">
      <c r="A11" s="5" t="s">
        <v>447</v>
      </c>
      <c r="B11" s="27"/>
      <c r="C11" s="6">
        <v>3</v>
      </c>
      <c r="D11" s="6">
        <v>1</v>
      </c>
      <c r="E11" s="6">
        <v>1</v>
      </c>
      <c r="F11" s="6" t="s">
        <v>36</v>
      </c>
      <c r="G11" s="6" t="s">
        <v>448</v>
      </c>
      <c r="H11" s="6" t="s">
        <v>37</v>
      </c>
      <c r="I11" s="6" t="s">
        <v>38</v>
      </c>
      <c r="J11" s="3" t="s">
        <v>39</v>
      </c>
      <c r="K11" s="3" t="s">
        <v>40</v>
      </c>
      <c r="L11" s="3" t="s">
        <v>41</v>
      </c>
      <c r="M11" s="3" t="s">
        <v>41</v>
      </c>
      <c r="N11" s="3" t="s">
        <v>41</v>
      </c>
      <c r="O11" s="3" t="s">
        <v>42</v>
      </c>
      <c r="P11" s="3" t="s">
        <v>43</v>
      </c>
      <c r="Q11" s="3"/>
      <c r="R11" s="3"/>
      <c r="S11" s="3"/>
      <c r="T11" s="3"/>
      <c r="U11" s="3"/>
    </row>
    <row r="12" spans="1:23" s="3" customFormat="1" ht="15" customHeight="1" x14ac:dyDescent="0.3">
      <c r="A12" s="5" t="s">
        <v>449</v>
      </c>
      <c r="B12" s="19"/>
      <c r="C12" s="6">
        <v>4</v>
      </c>
      <c r="D12" s="6">
        <v>1</v>
      </c>
      <c r="E12" s="6">
        <v>1</v>
      </c>
      <c r="F12" s="6" t="s">
        <v>46</v>
      </c>
      <c r="G12" s="6" t="s">
        <v>448</v>
      </c>
      <c r="H12" s="6" t="s">
        <v>37</v>
      </c>
      <c r="I12" s="6" t="s">
        <v>38</v>
      </c>
      <c r="J12" s="3" t="s">
        <v>47</v>
      </c>
      <c r="K12" s="3" t="s">
        <v>40</v>
      </c>
      <c r="L12" s="3" t="s">
        <v>41</v>
      </c>
      <c r="M12" s="3" t="s">
        <v>41</v>
      </c>
      <c r="N12" s="3" t="s">
        <v>41</v>
      </c>
      <c r="O12" s="3" t="s">
        <v>42</v>
      </c>
      <c r="P12" s="3" t="s">
        <v>43</v>
      </c>
    </row>
    <row r="13" spans="1:23" s="3" customFormat="1" ht="15" customHeight="1" x14ac:dyDescent="0.3">
      <c r="A13" s="5" t="s">
        <v>450</v>
      </c>
      <c r="B13" s="19"/>
      <c r="C13" s="6">
        <v>5</v>
      </c>
      <c r="D13" s="6">
        <v>2</v>
      </c>
      <c r="E13" s="6">
        <v>1</v>
      </c>
      <c r="F13" s="6" t="s">
        <v>451</v>
      </c>
      <c r="G13" s="6" t="s">
        <v>41</v>
      </c>
      <c r="H13" s="6" t="s">
        <v>37</v>
      </c>
      <c r="I13" s="6" t="s">
        <v>38</v>
      </c>
      <c r="J13" s="3" t="s">
        <v>452</v>
      </c>
      <c r="K13" s="3" t="s">
        <v>453</v>
      </c>
      <c r="L13" s="3" t="s">
        <v>41</v>
      </c>
      <c r="M13" s="3" t="s">
        <v>41</v>
      </c>
      <c r="N13" s="3" t="s">
        <v>41</v>
      </c>
      <c r="O13" s="3" t="s">
        <v>42</v>
      </c>
      <c r="P13" s="3" t="s">
        <v>91</v>
      </c>
    </row>
    <row r="14" spans="1:23" s="3" customFormat="1" x14ac:dyDescent="0.3">
      <c r="A14" s="5" t="s">
        <v>454</v>
      </c>
      <c r="B14" s="19"/>
      <c r="C14" s="6">
        <v>6</v>
      </c>
      <c r="D14" s="6">
        <v>1</v>
      </c>
      <c r="E14" s="6">
        <v>1</v>
      </c>
      <c r="F14" s="6" t="s">
        <v>48</v>
      </c>
      <c r="G14" s="6" t="s">
        <v>41</v>
      </c>
      <c r="H14" s="6" t="s">
        <v>37</v>
      </c>
      <c r="I14" s="6" t="s">
        <v>38</v>
      </c>
      <c r="J14" s="3" t="s">
        <v>41</v>
      </c>
      <c r="K14" s="3" t="s">
        <v>41</v>
      </c>
      <c r="L14" s="3" t="s">
        <v>41</v>
      </c>
      <c r="M14" s="3" t="s">
        <v>41</v>
      </c>
      <c r="N14" s="3" t="s">
        <v>41</v>
      </c>
      <c r="O14" s="3" t="s">
        <v>42</v>
      </c>
      <c r="P14" s="3" t="s">
        <v>43</v>
      </c>
      <c r="Q14" s="3" t="s">
        <v>49</v>
      </c>
    </row>
    <row r="15" spans="1:23" s="3" customFormat="1" ht="15" customHeight="1" x14ac:dyDescent="0.3">
      <c r="A15" s="5" t="s">
        <v>455</v>
      </c>
      <c r="B15" s="19"/>
      <c r="C15" s="6">
        <v>7</v>
      </c>
      <c r="D15" s="6">
        <v>1</v>
      </c>
      <c r="E15" s="6" t="s">
        <v>41</v>
      </c>
      <c r="F15" s="6" t="s">
        <v>94</v>
      </c>
      <c r="G15" s="6" t="s">
        <v>41</v>
      </c>
      <c r="H15" s="6">
        <v>1</v>
      </c>
      <c r="I15" s="6" t="s">
        <v>456</v>
      </c>
      <c r="J15" s="20" t="s">
        <v>41</v>
      </c>
      <c r="K15" s="20" t="s">
        <v>41</v>
      </c>
      <c r="L15" s="20" t="s">
        <v>41</v>
      </c>
      <c r="M15" s="20" t="s">
        <v>54</v>
      </c>
      <c r="N15" s="20" t="s">
        <v>55</v>
      </c>
      <c r="O15" s="20" t="s">
        <v>42</v>
      </c>
      <c r="P15" s="20" t="s">
        <v>91</v>
      </c>
      <c r="Q15" s="20"/>
      <c r="R15" s="20"/>
      <c r="S15" s="20"/>
      <c r="T15" s="20"/>
      <c r="U15" s="20"/>
      <c r="W15" s="31"/>
    </row>
    <row r="16" spans="1:23" s="3" customFormat="1" ht="15.6" customHeight="1" x14ac:dyDescent="0.3">
      <c r="A16" s="5" t="s">
        <v>457</v>
      </c>
      <c r="B16" s="19"/>
      <c r="C16" s="6">
        <v>8</v>
      </c>
      <c r="D16" s="6">
        <v>1</v>
      </c>
      <c r="E16" s="6">
        <v>1</v>
      </c>
      <c r="F16" s="6" t="s">
        <v>51</v>
      </c>
      <c r="G16" s="6" t="s">
        <v>41</v>
      </c>
      <c r="H16" s="6" t="s">
        <v>37</v>
      </c>
      <c r="I16" s="6" t="s">
        <v>38</v>
      </c>
      <c r="J16" s="23" t="s">
        <v>52</v>
      </c>
      <c r="K16" s="24" t="s">
        <v>53</v>
      </c>
      <c r="L16" s="3" t="s">
        <v>50</v>
      </c>
      <c r="M16" s="20" t="s">
        <v>54</v>
      </c>
      <c r="N16" s="20" t="s">
        <v>55</v>
      </c>
      <c r="O16" s="3" t="s">
        <v>42</v>
      </c>
      <c r="P16" s="3" t="s">
        <v>56</v>
      </c>
      <c r="R16" s="3" t="s">
        <v>57</v>
      </c>
      <c r="S16" s="30" t="s">
        <v>58</v>
      </c>
      <c r="T16" s="3" t="s">
        <v>59</v>
      </c>
      <c r="U16" s="3" t="s">
        <v>60</v>
      </c>
    </row>
    <row r="17" spans="1:21" s="20" customFormat="1" ht="15.6" customHeight="1" x14ac:dyDescent="0.3">
      <c r="A17" s="5" t="s">
        <v>458</v>
      </c>
      <c r="B17" s="27"/>
      <c r="C17" s="6">
        <v>9</v>
      </c>
      <c r="D17" s="6">
        <v>3</v>
      </c>
      <c r="E17" s="6">
        <v>2</v>
      </c>
      <c r="F17" s="6" t="s">
        <v>63</v>
      </c>
      <c r="G17" s="6" t="s">
        <v>61</v>
      </c>
      <c r="H17" s="6">
        <v>1</v>
      </c>
      <c r="I17" s="6" t="s">
        <v>38</v>
      </c>
      <c r="J17" s="23" t="s">
        <v>64</v>
      </c>
      <c r="K17" s="24" t="s">
        <v>65</v>
      </c>
      <c r="L17" s="24" t="s">
        <v>62</v>
      </c>
      <c r="M17" s="20" t="s">
        <v>54</v>
      </c>
      <c r="N17" s="20" t="s">
        <v>55</v>
      </c>
      <c r="O17" s="3" t="s">
        <v>42</v>
      </c>
      <c r="P17" s="3" t="s">
        <v>56</v>
      </c>
      <c r="Q17" s="3"/>
      <c r="R17" s="3" t="s">
        <v>66</v>
      </c>
      <c r="S17" s="30" t="s">
        <v>67</v>
      </c>
      <c r="T17" s="3" t="s">
        <v>68</v>
      </c>
      <c r="U17" s="30" t="s">
        <v>69</v>
      </c>
    </row>
    <row r="18" spans="1:21" s="20" customFormat="1" x14ac:dyDescent="0.3">
      <c r="A18" s="6" t="s">
        <v>459</v>
      </c>
      <c r="B18" s="27"/>
      <c r="C18" s="6">
        <v>10</v>
      </c>
      <c r="D18" s="6">
        <v>3</v>
      </c>
      <c r="E18" s="6">
        <v>3</v>
      </c>
      <c r="F18" s="6" t="s">
        <v>71</v>
      </c>
      <c r="G18" s="6" t="s">
        <v>61</v>
      </c>
      <c r="H18" s="6" t="s">
        <v>37</v>
      </c>
      <c r="I18" s="6" t="s">
        <v>38</v>
      </c>
      <c r="J18" s="23" t="s">
        <v>460</v>
      </c>
      <c r="K18" s="3" t="s">
        <v>461</v>
      </c>
      <c r="L18" s="3" t="s">
        <v>462</v>
      </c>
      <c r="M18" s="20" t="s">
        <v>54</v>
      </c>
      <c r="N18" s="20" t="s">
        <v>55</v>
      </c>
      <c r="O18" s="3" t="s">
        <v>42</v>
      </c>
      <c r="P18" s="3" t="s">
        <v>56</v>
      </c>
      <c r="Q18" s="3"/>
      <c r="R18" s="3" t="s">
        <v>463</v>
      </c>
      <c r="S18" s="30" t="s">
        <v>464</v>
      </c>
      <c r="T18" s="3" t="s">
        <v>68</v>
      </c>
      <c r="U18" s="30" t="s">
        <v>69</v>
      </c>
    </row>
    <row r="19" spans="1:21" s="3" customFormat="1" ht="13.95" customHeight="1" x14ac:dyDescent="0.3">
      <c r="A19" s="5" t="s">
        <v>465</v>
      </c>
      <c r="B19" s="19"/>
      <c r="C19" s="6">
        <v>11</v>
      </c>
      <c r="D19" s="6">
        <v>2</v>
      </c>
      <c r="E19" s="6">
        <v>1</v>
      </c>
      <c r="F19" s="6" t="s">
        <v>71</v>
      </c>
      <c r="G19" s="6" t="s">
        <v>61</v>
      </c>
      <c r="H19" s="6" t="s">
        <v>37</v>
      </c>
      <c r="I19" s="6" t="s">
        <v>38</v>
      </c>
      <c r="J19" s="23" t="s">
        <v>72</v>
      </c>
      <c r="K19" s="24" t="s">
        <v>73</v>
      </c>
      <c r="L19" s="3" t="s">
        <v>70</v>
      </c>
      <c r="M19" s="3" t="s">
        <v>74</v>
      </c>
      <c r="N19" s="20">
        <v>140</v>
      </c>
      <c r="O19" s="3" t="s">
        <v>42</v>
      </c>
      <c r="P19" s="3" t="s">
        <v>56</v>
      </c>
      <c r="R19" s="3" t="s">
        <v>75</v>
      </c>
      <c r="S19" s="3" t="s">
        <v>76</v>
      </c>
      <c r="T19" s="3" t="s">
        <v>77</v>
      </c>
      <c r="U19" s="3" t="s">
        <v>78</v>
      </c>
    </row>
    <row r="20" spans="1:21" s="3" customFormat="1" ht="14.4" customHeight="1" x14ac:dyDescent="0.3">
      <c r="A20" s="5" t="s">
        <v>466</v>
      </c>
      <c r="B20" s="19"/>
      <c r="C20" s="6">
        <v>12</v>
      </c>
      <c r="D20" s="6">
        <v>2</v>
      </c>
      <c r="E20" s="6">
        <v>1</v>
      </c>
      <c r="F20" s="6" t="s">
        <v>71</v>
      </c>
      <c r="G20" s="6" t="s">
        <v>79</v>
      </c>
      <c r="H20" s="6" t="s">
        <v>37</v>
      </c>
      <c r="I20" s="6" t="s">
        <v>38</v>
      </c>
      <c r="J20" s="43" t="s">
        <v>81</v>
      </c>
      <c r="K20" s="44" t="s">
        <v>82</v>
      </c>
      <c r="L20" s="3" t="s">
        <v>80</v>
      </c>
      <c r="M20" s="3" t="s">
        <v>83</v>
      </c>
      <c r="N20" s="3" t="s">
        <v>41</v>
      </c>
      <c r="O20" s="3" t="s">
        <v>42</v>
      </c>
      <c r="P20" s="3" t="s">
        <v>56</v>
      </c>
      <c r="R20" s="3" t="s">
        <v>84</v>
      </c>
      <c r="S20" s="30" t="s">
        <v>85</v>
      </c>
      <c r="T20" s="3" t="s">
        <v>77</v>
      </c>
    </row>
    <row r="21" spans="1:21" s="3" customFormat="1" ht="16.2" customHeight="1" x14ac:dyDescent="0.3">
      <c r="A21" s="28" t="s">
        <v>467</v>
      </c>
      <c r="B21" s="19"/>
      <c r="C21" s="6">
        <v>13</v>
      </c>
      <c r="D21" s="20">
        <v>3</v>
      </c>
      <c r="E21" s="20">
        <v>2</v>
      </c>
      <c r="F21" s="20" t="s">
        <v>46</v>
      </c>
      <c r="G21" s="20" t="s">
        <v>41</v>
      </c>
      <c r="H21" s="20" t="s">
        <v>37</v>
      </c>
      <c r="I21" s="20" t="s">
        <v>38</v>
      </c>
      <c r="J21" s="25" t="s">
        <v>87</v>
      </c>
      <c r="K21" s="26" t="s">
        <v>88</v>
      </c>
      <c r="L21" s="22" t="s">
        <v>86</v>
      </c>
      <c r="M21" s="20" t="s">
        <v>89</v>
      </c>
      <c r="N21" s="20" t="s">
        <v>90</v>
      </c>
      <c r="O21" s="20" t="s">
        <v>42</v>
      </c>
      <c r="P21" s="20" t="s">
        <v>91</v>
      </c>
      <c r="Q21" s="20"/>
      <c r="R21" s="20" t="s">
        <v>92</v>
      </c>
      <c r="S21" s="30" t="s">
        <v>85</v>
      </c>
      <c r="T21" s="3" t="s">
        <v>77</v>
      </c>
      <c r="U21" s="20" t="s">
        <v>93</v>
      </c>
    </row>
    <row r="22" spans="1:21" s="3" customFormat="1" x14ac:dyDescent="0.3">
      <c r="A22" s="5" t="s">
        <v>468</v>
      </c>
      <c r="B22" s="19"/>
      <c r="C22" s="6">
        <v>14</v>
      </c>
      <c r="D22" s="6">
        <v>1</v>
      </c>
      <c r="E22" s="6" t="s">
        <v>41</v>
      </c>
      <c r="F22" s="6" t="s">
        <v>94</v>
      </c>
      <c r="G22" s="6" t="s">
        <v>41</v>
      </c>
      <c r="H22" s="6">
        <v>1</v>
      </c>
      <c r="I22" s="6" t="s">
        <v>104</v>
      </c>
      <c r="J22" s="20" t="s">
        <v>41</v>
      </c>
      <c r="K22" s="20" t="s">
        <v>41</v>
      </c>
      <c r="L22" s="20" t="s">
        <v>41</v>
      </c>
      <c r="M22" s="20" t="s">
        <v>105</v>
      </c>
      <c r="N22" s="20" t="s">
        <v>106</v>
      </c>
      <c r="O22" s="20" t="s">
        <v>42</v>
      </c>
      <c r="P22" s="20" t="s">
        <v>91</v>
      </c>
      <c r="Q22" s="20"/>
      <c r="R22" s="20"/>
      <c r="S22" s="20"/>
      <c r="T22" s="20"/>
      <c r="U22" s="20"/>
    </row>
    <row r="23" spans="1:21" s="3" customFormat="1" x14ac:dyDescent="0.3">
      <c r="A23" s="5" t="s">
        <v>469</v>
      </c>
      <c r="B23" s="19"/>
      <c r="C23" s="6">
        <v>15</v>
      </c>
      <c r="D23" s="6">
        <v>2</v>
      </c>
      <c r="E23" s="6">
        <v>1</v>
      </c>
      <c r="F23" s="6" t="s">
        <v>470</v>
      </c>
      <c r="G23" s="6" t="s">
        <v>41</v>
      </c>
      <c r="H23" s="6">
        <v>4</v>
      </c>
      <c r="I23" s="6" t="s">
        <v>38</v>
      </c>
      <c r="J23" s="3" t="s">
        <v>471</v>
      </c>
      <c r="K23" s="3" t="s">
        <v>41</v>
      </c>
      <c r="L23" s="3" t="s">
        <v>41</v>
      </c>
      <c r="M23" s="20" t="s">
        <v>105</v>
      </c>
      <c r="N23" s="20" t="s">
        <v>472</v>
      </c>
      <c r="O23" s="3" t="s">
        <v>42</v>
      </c>
      <c r="P23" s="3" t="s">
        <v>91</v>
      </c>
      <c r="R23" s="3" t="s">
        <v>473</v>
      </c>
      <c r="S23" s="30" t="s">
        <v>474</v>
      </c>
      <c r="T23" s="3" t="s">
        <v>59</v>
      </c>
    </row>
    <row r="24" spans="1:21" s="20" customFormat="1" x14ac:dyDescent="0.3">
      <c r="A24" s="5" t="s">
        <v>475</v>
      </c>
      <c r="B24" s="3" t="s">
        <v>211</v>
      </c>
      <c r="C24" s="6">
        <v>16</v>
      </c>
      <c r="D24" s="6">
        <v>1</v>
      </c>
      <c r="E24" s="6">
        <v>1</v>
      </c>
      <c r="F24" s="6" t="s">
        <v>110</v>
      </c>
      <c r="G24" s="6" t="s">
        <v>35</v>
      </c>
      <c r="H24" s="6" t="s">
        <v>37</v>
      </c>
      <c r="I24" s="6" t="s">
        <v>38</v>
      </c>
      <c r="J24" s="3" t="s">
        <v>111</v>
      </c>
      <c r="K24" s="19"/>
      <c r="L24" s="19"/>
      <c r="M24" s="20" t="s">
        <v>41</v>
      </c>
      <c r="N24" s="20" t="s">
        <v>41</v>
      </c>
      <c r="O24" s="3"/>
      <c r="P24" s="3"/>
      <c r="Q24" s="3"/>
      <c r="R24" s="3" t="s">
        <v>112</v>
      </c>
      <c r="S24" s="30" t="s">
        <v>113</v>
      </c>
      <c r="T24" s="3" t="s">
        <v>59</v>
      </c>
      <c r="U24" s="3" t="s">
        <v>114</v>
      </c>
    </row>
    <row r="25" spans="1:21" s="3" customFormat="1" x14ac:dyDescent="0.3">
      <c r="A25" s="6" t="s">
        <v>476</v>
      </c>
      <c r="B25" s="3" t="s">
        <v>211</v>
      </c>
      <c r="C25" s="6">
        <v>17</v>
      </c>
      <c r="D25" s="6">
        <v>1</v>
      </c>
      <c r="E25" s="6">
        <v>3</v>
      </c>
      <c r="F25" s="6" t="s">
        <v>36</v>
      </c>
      <c r="G25" s="6" t="s">
        <v>35</v>
      </c>
      <c r="H25" s="6" t="s">
        <v>37</v>
      </c>
      <c r="I25" s="6" t="s">
        <v>38</v>
      </c>
      <c r="J25" s="3" t="s">
        <v>116</v>
      </c>
      <c r="K25" s="19"/>
      <c r="L25" s="19"/>
      <c r="M25" s="3" t="s">
        <v>117</v>
      </c>
      <c r="N25" s="3" t="s">
        <v>41</v>
      </c>
      <c r="R25" s="3" t="s">
        <v>118</v>
      </c>
      <c r="S25" s="30" t="s">
        <v>113</v>
      </c>
      <c r="T25" s="3" t="s">
        <v>59</v>
      </c>
    </row>
    <row r="26" spans="1:21" s="3" customFormat="1" x14ac:dyDescent="0.3">
      <c r="A26" s="7" t="s">
        <v>313</v>
      </c>
      <c r="B26" s="3" t="s">
        <v>211</v>
      </c>
      <c r="C26" s="7"/>
      <c r="D26" s="7"/>
      <c r="E26" s="7"/>
      <c r="F26" s="7"/>
      <c r="G26" s="7"/>
      <c r="H26" s="7"/>
      <c r="I26" s="7"/>
    </row>
    <row r="27" spans="1:21" s="3" customFormat="1" x14ac:dyDescent="0.3">
      <c r="A27" s="3" t="s">
        <v>477</v>
      </c>
      <c r="B27" s="3" t="s">
        <v>211</v>
      </c>
      <c r="D27" s="3" t="s">
        <v>41</v>
      </c>
      <c r="E27" s="3" t="s">
        <v>41</v>
      </c>
      <c r="F27" s="3" t="s">
        <v>315</v>
      </c>
      <c r="G27" s="3" t="s">
        <v>41</v>
      </c>
      <c r="H27" s="20">
        <v>1</v>
      </c>
      <c r="I27" s="3" t="s">
        <v>316</v>
      </c>
      <c r="K27" s="3" t="s">
        <v>41</v>
      </c>
      <c r="L27" s="3" t="s">
        <v>41</v>
      </c>
      <c r="M27" s="3" t="s">
        <v>41</v>
      </c>
      <c r="N27" s="3" t="s">
        <v>41</v>
      </c>
      <c r="O27" s="3" t="s">
        <v>42</v>
      </c>
      <c r="P27" s="3" t="s">
        <v>91</v>
      </c>
    </row>
    <row r="28" spans="1:21" s="3" customFormat="1" x14ac:dyDescent="0.3">
      <c r="A28" s="5" t="s">
        <v>478</v>
      </c>
      <c r="B28" s="3" t="s">
        <v>211</v>
      </c>
      <c r="C28" s="6">
        <v>18</v>
      </c>
      <c r="D28" s="6">
        <v>1</v>
      </c>
      <c r="E28" s="6" t="s">
        <v>41</v>
      </c>
      <c r="F28" s="6" t="s">
        <v>94</v>
      </c>
      <c r="G28" s="6" t="s">
        <v>41</v>
      </c>
      <c r="H28" s="6">
        <v>1</v>
      </c>
      <c r="I28" s="6" t="s">
        <v>95</v>
      </c>
      <c r="J28" s="20" t="s">
        <v>41</v>
      </c>
      <c r="K28" s="20" t="s">
        <v>41</v>
      </c>
      <c r="L28" s="20" t="s">
        <v>41</v>
      </c>
      <c r="M28" s="20" t="s">
        <v>41</v>
      </c>
      <c r="N28" s="20" t="s">
        <v>41</v>
      </c>
      <c r="O28" s="20" t="s">
        <v>42</v>
      </c>
      <c r="P28" s="20" t="s">
        <v>91</v>
      </c>
      <c r="Q28" s="20"/>
      <c r="R28" s="20"/>
      <c r="S28" s="37" t="s">
        <v>96</v>
      </c>
      <c r="T28" s="20"/>
      <c r="U28" s="20"/>
    </row>
    <row r="29" spans="1:21" s="3" customFormat="1" ht="12.6" customHeight="1" x14ac:dyDescent="0.3">
      <c r="A29" s="5" t="s">
        <v>479</v>
      </c>
      <c r="B29" s="3" t="s">
        <v>211</v>
      </c>
      <c r="C29" s="6">
        <v>19</v>
      </c>
      <c r="D29" s="6">
        <v>1</v>
      </c>
      <c r="E29" s="6">
        <v>1</v>
      </c>
      <c r="F29" s="6" t="s">
        <v>98</v>
      </c>
      <c r="G29" s="6" t="s">
        <v>41</v>
      </c>
      <c r="H29" s="6" t="s">
        <v>37</v>
      </c>
      <c r="I29" s="6" t="s">
        <v>38</v>
      </c>
      <c r="J29" s="3" t="s">
        <v>99</v>
      </c>
      <c r="K29" s="19" t="s">
        <v>100</v>
      </c>
      <c r="L29" s="19"/>
      <c r="M29" s="3" t="s">
        <v>101</v>
      </c>
      <c r="N29" s="3" t="s">
        <v>41</v>
      </c>
      <c r="R29" s="3" t="s">
        <v>102</v>
      </c>
    </row>
    <row r="30" spans="1:21" s="3" customFormat="1" x14ac:dyDescent="0.3">
      <c r="A30" s="5" t="s">
        <v>480</v>
      </c>
      <c r="B30" s="3" t="s">
        <v>211</v>
      </c>
      <c r="C30" s="6">
        <v>20</v>
      </c>
      <c r="D30" s="6">
        <v>3</v>
      </c>
      <c r="E30" s="6">
        <v>2</v>
      </c>
      <c r="F30" s="6" t="s">
        <v>98</v>
      </c>
      <c r="G30" s="6" t="s">
        <v>41</v>
      </c>
      <c r="H30" s="6" t="s">
        <v>37</v>
      </c>
      <c r="I30" s="6" t="s">
        <v>38</v>
      </c>
      <c r="J30" s="19" t="s">
        <v>213</v>
      </c>
      <c r="K30" s="19"/>
      <c r="L30" s="19"/>
      <c r="M30" s="3" t="s">
        <v>214</v>
      </c>
      <c r="N30" s="3" t="s">
        <v>41</v>
      </c>
      <c r="R30" s="3" t="s">
        <v>215</v>
      </c>
      <c r="S30" s="30" t="s">
        <v>216</v>
      </c>
    </row>
    <row r="31" spans="1:21" s="20" customFormat="1" x14ac:dyDescent="0.3">
      <c r="A31" s="6" t="s">
        <v>481</v>
      </c>
      <c r="B31" s="3" t="s">
        <v>211</v>
      </c>
      <c r="C31" s="6">
        <v>21</v>
      </c>
      <c r="D31" s="6">
        <v>2</v>
      </c>
      <c r="E31" s="6">
        <v>3</v>
      </c>
      <c r="F31" s="6" t="s">
        <v>71</v>
      </c>
      <c r="G31" s="6" t="s">
        <v>61</v>
      </c>
      <c r="H31" s="6" t="s">
        <v>37</v>
      </c>
      <c r="I31" s="6" t="s">
        <v>38</v>
      </c>
      <c r="J31" s="47"/>
      <c r="K31" s="19"/>
      <c r="L31" s="19"/>
      <c r="M31" s="3" t="s">
        <v>214</v>
      </c>
      <c r="N31" s="3" t="s">
        <v>41</v>
      </c>
      <c r="O31" s="3"/>
      <c r="P31" s="3"/>
      <c r="Q31" s="3"/>
      <c r="R31" s="3" t="s">
        <v>482</v>
      </c>
      <c r="S31" s="30" t="s">
        <v>216</v>
      </c>
      <c r="T31" s="3"/>
      <c r="U31" s="3"/>
    </row>
    <row r="32" spans="1:21" s="3" customFormat="1" x14ac:dyDescent="0.3">
      <c r="A32" s="5" t="s">
        <v>317</v>
      </c>
      <c r="B32" s="3" t="s">
        <v>211</v>
      </c>
      <c r="C32" s="6">
        <v>22</v>
      </c>
      <c r="D32" s="6">
        <v>1</v>
      </c>
      <c r="E32" s="6">
        <v>1</v>
      </c>
      <c r="F32" s="6" t="s">
        <v>63</v>
      </c>
      <c r="G32" s="6" t="s">
        <v>61</v>
      </c>
      <c r="H32" s="6">
        <v>1</v>
      </c>
      <c r="I32" s="6" t="s">
        <v>38</v>
      </c>
      <c r="J32" s="47"/>
      <c r="K32" s="19"/>
      <c r="L32" s="19"/>
      <c r="M32" s="3" t="s">
        <v>318</v>
      </c>
      <c r="N32" s="3" t="s">
        <v>41</v>
      </c>
      <c r="R32" s="3" t="s">
        <v>319</v>
      </c>
      <c r="U32" s="38">
        <f>NPV(0.1,Calculs_France!B5:B32)</f>
        <v>21405102961.628479</v>
      </c>
    </row>
    <row r="33" spans="1:21" s="3" customFormat="1" x14ac:dyDescent="0.3">
      <c r="A33" s="5" t="s">
        <v>483</v>
      </c>
      <c r="B33" s="3" t="s">
        <v>211</v>
      </c>
      <c r="C33" s="6">
        <v>23</v>
      </c>
      <c r="D33" s="6">
        <v>3</v>
      </c>
      <c r="E33" s="6">
        <v>3</v>
      </c>
      <c r="F33" s="6" t="s">
        <v>63</v>
      </c>
      <c r="G33" s="6" t="s">
        <v>61</v>
      </c>
      <c r="H33" s="6">
        <v>2</v>
      </c>
      <c r="I33" s="6" t="s">
        <v>38</v>
      </c>
      <c r="J33" s="19" t="s">
        <v>134</v>
      </c>
      <c r="K33" s="19"/>
      <c r="L33" s="19"/>
      <c r="M33" s="3" t="s">
        <v>54</v>
      </c>
      <c r="N33" s="3" t="s">
        <v>135</v>
      </c>
      <c r="Q33" s="21" t="s">
        <v>136</v>
      </c>
    </row>
    <row r="34" spans="1:21" s="3" customFormat="1" x14ac:dyDescent="0.3">
      <c r="A34" s="5" t="s">
        <v>484</v>
      </c>
      <c r="B34" s="3" t="s">
        <v>211</v>
      </c>
      <c r="C34" s="6">
        <v>24</v>
      </c>
      <c r="D34" s="6">
        <v>3</v>
      </c>
      <c r="E34" s="6">
        <v>2</v>
      </c>
      <c r="F34" s="6" t="s">
        <v>63</v>
      </c>
      <c r="G34" s="6" t="s">
        <v>61</v>
      </c>
      <c r="H34" s="6" t="s">
        <v>37</v>
      </c>
      <c r="I34" s="6" t="s">
        <v>38</v>
      </c>
      <c r="J34" s="19" t="s">
        <v>485</v>
      </c>
      <c r="K34" s="19" t="s">
        <v>133</v>
      </c>
      <c r="L34" s="19"/>
      <c r="M34" s="3" t="s">
        <v>41</v>
      </c>
      <c r="N34" s="3" t="s">
        <v>41</v>
      </c>
    </row>
    <row r="35" spans="1:21" s="3" customFormat="1" x14ac:dyDescent="0.3">
      <c r="A35" s="5" t="s">
        <v>486</v>
      </c>
      <c r="B35" s="3" t="s">
        <v>211</v>
      </c>
      <c r="C35" s="6">
        <v>25</v>
      </c>
      <c r="D35" s="6">
        <v>1</v>
      </c>
      <c r="E35" s="6" t="s">
        <v>41</v>
      </c>
      <c r="F35" s="6" t="s">
        <v>94</v>
      </c>
      <c r="G35" s="6" t="s">
        <v>41</v>
      </c>
      <c r="H35" s="6">
        <v>1</v>
      </c>
      <c r="I35" s="6" t="s">
        <v>124</v>
      </c>
      <c r="J35" s="27" t="s">
        <v>125</v>
      </c>
      <c r="K35" s="27"/>
      <c r="L35" s="27"/>
      <c r="M35" s="20" t="s">
        <v>41</v>
      </c>
      <c r="N35" s="20" t="s">
        <v>41</v>
      </c>
      <c r="O35" s="20"/>
      <c r="P35" s="20"/>
      <c r="Q35" s="20"/>
      <c r="R35" s="3" t="s">
        <v>126</v>
      </c>
      <c r="S35" s="36" t="s">
        <v>127</v>
      </c>
      <c r="T35" s="20"/>
      <c r="U35" s="20"/>
    </row>
    <row r="36" spans="1:21" s="3" customFormat="1" x14ac:dyDescent="0.3">
      <c r="A36" s="5" t="s">
        <v>487</v>
      </c>
      <c r="B36" s="3" t="s">
        <v>211</v>
      </c>
      <c r="C36" s="6">
        <v>26</v>
      </c>
      <c r="D36" s="6">
        <v>2</v>
      </c>
      <c r="E36" s="6">
        <v>2</v>
      </c>
      <c r="F36" s="6" t="s">
        <v>71</v>
      </c>
      <c r="G36" s="6" t="s">
        <v>448</v>
      </c>
      <c r="H36" s="6" t="s">
        <v>37</v>
      </c>
      <c r="I36" s="6" t="s">
        <v>38</v>
      </c>
      <c r="J36" s="19"/>
      <c r="K36" s="19" t="s">
        <v>100</v>
      </c>
      <c r="L36" s="19"/>
      <c r="M36" s="3" t="s">
        <v>488</v>
      </c>
      <c r="N36" s="3" t="s">
        <v>41</v>
      </c>
      <c r="R36" s="3" t="s">
        <v>489</v>
      </c>
      <c r="S36" s="36" t="s">
        <v>127</v>
      </c>
    </row>
    <row r="37" spans="1:21" s="3" customFormat="1" x14ac:dyDescent="0.3">
      <c r="A37" s="5" t="s">
        <v>490</v>
      </c>
      <c r="B37" s="3" t="s">
        <v>211</v>
      </c>
      <c r="C37" s="6">
        <v>27</v>
      </c>
      <c r="D37" s="6">
        <v>3</v>
      </c>
      <c r="E37" s="6">
        <v>3</v>
      </c>
      <c r="F37" s="6" t="s">
        <v>98</v>
      </c>
      <c r="G37" s="6" t="s">
        <v>41</v>
      </c>
      <c r="H37" s="6" t="s">
        <v>37</v>
      </c>
      <c r="I37" s="6" t="s">
        <v>38</v>
      </c>
      <c r="J37" s="19" t="s">
        <v>129</v>
      </c>
      <c r="K37" s="19" t="s">
        <v>100</v>
      </c>
      <c r="L37" s="19"/>
      <c r="M37" s="3" t="s">
        <v>130</v>
      </c>
      <c r="N37" s="3" t="s">
        <v>41</v>
      </c>
      <c r="R37" s="3" t="s">
        <v>131</v>
      </c>
      <c r="S37" s="36" t="s">
        <v>127</v>
      </c>
    </row>
    <row r="38" spans="1:21" s="3" customFormat="1" x14ac:dyDescent="0.3">
      <c r="A38" s="5" t="s">
        <v>491</v>
      </c>
      <c r="B38" s="3" t="s">
        <v>211</v>
      </c>
      <c r="C38" s="6">
        <v>28</v>
      </c>
      <c r="D38" s="6">
        <v>3</v>
      </c>
      <c r="E38" s="6" t="s">
        <v>159</v>
      </c>
      <c r="F38" s="6" t="s">
        <v>98</v>
      </c>
      <c r="G38" s="6" t="s">
        <v>41</v>
      </c>
      <c r="H38" s="6" t="s">
        <v>37</v>
      </c>
      <c r="I38" s="6" t="s">
        <v>38</v>
      </c>
      <c r="J38" s="19" t="s">
        <v>221</v>
      </c>
      <c r="K38" s="19"/>
      <c r="L38" s="19"/>
      <c r="M38" s="3" t="s">
        <v>214</v>
      </c>
      <c r="N38" s="3" t="s">
        <v>222</v>
      </c>
      <c r="R38" s="3" t="s">
        <v>223</v>
      </c>
      <c r="S38" s="36" t="s">
        <v>127</v>
      </c>
    </row>
    <row r="39" spans="1:21" s="3" customFormat="1" x14ac:dyDescent="0.3">
      <c r="A39" s="5" t="s">
        <v>492</v>
      </c>
      <c r="B39" s="3" t="s">
        <v>211</v>
      </c>
      <c r="C39" s="6">
        <v>29</v>
      </c>
      <c r="D39" s="6">
        <v>1</v>
      </c>
      <c r="E39" s="6">
        <v>1</v>
      </c>
      <c r="F39" s="6" t="s">
        <v>63</v>
      </c>
      <c r="G39" s="6" t="s">
        <v>61</v>
      </c>
      <c r="H39" s="6">
        <v>1</v>
      </c>
      <c r="I39" s="6" t="s">
        <v>38</v>
      </c>
      <c r="J39" s="19"/>
      <c r="K39" s="19"/>
      <c r="L39" s="19"/>
      <c r="M39" s="3" t="s">
        <v>54</v>
      </c>
      <c r="N39" s="3" t="s">
        <v>321</v>
      </c>
      <c r="R39" s="40" t="s">
        <v>322</v>
      </c>
      <c r="S39" s="36" t="s">
        <v>323</v>
      </c>
      <c r="U39" s="41">
        <f>NPV(0.1,Calculs_France!H5:H32)</f>
        <v>798.5057673720662</v>
      </c>
    </row>
    <row r="40" spans="1:21" s="3" customFormat="1" x14ac:dyDescent="0.3">
      <c r="A40" s="6" t="s">
        <v>324</v>
      </c>
      <c r="B40" s="3" t="s">
        <v>211</v>
      </c>
      <c r="C40" s="6">
        <v>30</v>
      </c>
      <c r="D40" s="6">
        <v>1</v>
      </c>
      <c r="E40" s="6">
        <v>2</v>
      </c>
      <c r="F40" s="6" t="s">
        <v>63</v>
      </c>
      <c r="G40" s="6" t="s">
        <v>61</v>
      </c>
      <c r="H40" s="6" t="s">
        <v>37</v>
      </c>
      <c r="I40" s="6" t="s">
        <v>38</v>
      </c>
      <c r="J40" s="19"/>
      <c r="K40" s="19"/>
      <c r="L40" s="19"/>
      <c r="M40" s="3" t="s">
        <v>54</v>
      </c>
      <c r="N40" s="3" t="s">
        <v>321</v>
      </c>
    </row>
    <row r="41" spans="1:21" s="3" customFormat="1" x14ac:dyDescent="0.3">
      <c r="A41" s="29" t="s">
        <v>493</v>
      </c>
      <c r="B41" s="3" t="s">
        <v>211</v>
      </c>
      <c r="C41" s="6">
        <v>31</v>
      </c>
      <c r="D41" s="6">
        <v>1</v>
      </c>
      <c r="E41" s="6">
        <v>1</v>
      </c>
      <c r="F41" s="6" t="s">
        <v>494</v>
      </c>
      <c r="G41" s="6" t="s">
        <v>41</v>
      </c>
      <c r="H41" s="6">
        <v>1</v>
      </c>
      <c r="I41" s="6" t="s">
        <v>38</v>
      </c>
      <c r="J41" s="19" t="s">
        <v>125</v>
      </c>
      <c r="K41" s="19"/>
      <c r="L41" s="19"/>
      <c r="M41" s="3" t="s">
        <v>235</v>
      </c>
      <c r="N41" s="20">
        <v>157</v>
      </c>
      <c r="R41" s="3" t="s">
        <v>495</v>
      </c>
    </row>
    <row r="42" spans="1:21" s="3" customFormat="1" x14ac:dyDescent="0.3">
      <c r="A42" s="5" t="s">
        <v>496</v>
      </c>
      <c r="B42" s="3" t="s">
        <v>211</v>
      </c>
      <c r="C42" s="6">
        <v>32</v>
      </c>
      <c r="D42" s="6">
        <v>1</v>
      </c>
      <c r="E42" s="6" t="s">
        <v>41</v>
      </c>
      <c r="F42" s="6" t="s">
        <v>94</v>
      </c>
      <c r="G42" s="6" t="s">
        <v>41</v>
      </c>
      <c r="H42" s="6">
        <v>1</v>
      </c>
      <c r="I42" s="6" t="s">
        <v>234</v>
      </c>
      <c r="J42" s="19"/>
      <c r="K42" s="19"/>
      <c r="L42" s="19"/>
      <c r="M42" s="3" t="s">
        <v>235</v>
      </c>
      <c r="N42" s="20">
        <v>157</v>
      </c>
    </row>
    <row r="43" spans="1:21" s="3" customFormat="1" x14ac:dyDescent="0.3">
      <c r="A43" s="6" t="s">
        <v>302</v>
      </c>
      <c r="B43" s="3" t="s">
        <v>211</v>
      </c>
      <c r="C43" s="6">
        <v>33</v>
      </c>
      <c r="D43" s="6">
        <v>1</v>
      </c>
      <c r="E43" s="6">
        <v>1</v>
      </c>
      <c r="F43" s="6" t="s">
        <v>63</v>
      </c>
      <c r="G43" s="6" t="s">
        <v>61</v>
      </c>
      <c r="H43" s="6" t="s">
        <v>37</v>
      </c>
      <c r="I43" s="6" t="s">
        <v>38</v>
      </c>
      <c r="J43" s="19"/>
      <c r="K43" s="19"/>
      <c r="L43" s="19"/>
      <c r="M43" s="3" t="s">
        <v>235</v>
      </c>
      <c r="N43" s="20">
        <v>157</v>
      </c>
    </row>
    <row r="44" spans="1:21" s="3" customFormat="1" x14ac:dyDescent="0.3">
      <c r="A44" s="6" t="s">
        <v>497</v>
      </c>
      <c r="B44" s="3" t="s">
        <v>211</v>
      </c>
      <c r="C44" s="6">
        <v>34</v>
      </c>
      <c r="D44" s="6">
        <v>1</v>
      </c>
      <c r="E44" s="6">
        <v>2</v>
      </c>
      <c r="F44" s="6" t="s">
        <v>63</v>
      </c>
      <c r="G44" s="6" t="s">
        <v>61</v>
      </c>
      <c r="H44" s="6" t="s">
        <v>37</v>
      </c>
      <c r="I44" s="6" t="s">
        <v>38</v>
      </c>
      <c r="J44" s="19"/>
      <c r="K44" s="19"/>
      <c r="L44" s="19"/>
      <c r="M44" s="3" t="s">
        <v>498</v>
      </c>
      <c r="N44" s="3" t="s">
        <v>235</v>
      </c>
    </row>
    <row r="45" spans="1:21" s="3" customFormat="1" x14ac:dyDescent="0.3">
      <c r="A45" s="6" t="s">
        <v>499</v>
      </c>
      <c r="B45" s="3" t="s">
        <v>211</v>
      </c>
      <c r="C45" s="6">
        <v>35</v>
      </c>
      <c r="D45" s="6">
        <v>1</v>
      </c>
      <c r="E45" s="6">
        <v>3</v>
      </c>
      <c r="F45" s="6" t="s">
        <v>63</v>
      </c>
      <c r="G45" s="6" t="s">
        <v>61</v>
      </c>
      <c r="H45" s="6" t="s">
        <v>37</v>
      </c>
      <c r="I45" s="6" t="s">
        <v>38</v>
      </c>
      <c r="J45" s="19"/>
      <c r="K45" s="19"/>
      <c r="L45" s="19"/>
      <c r="M45" s="3" t="s">
        <v>498</v>
      </c>
      <c r="N45" s="3" t="s">
        <v>235</v>
      </c>
    </row>
    <row r="46" spans="1:21" s="3" customFormat="1" x14ac:dyDescent="0.3">
      <c r="A46" s="6" t="s">
        <v>500</v>
      </c>
      <c r="B46" s="3" t="s">
        <v>211</v>
      </c>
      <c r="C46" s="6">
        <v>36</v>
      </c>
      <c r="D46" s="6">
        <v>3</v>
      </c>
      <c r="E46" s="6" t="s">
        <v>159</v>
      </c>
      <c r="F46" s="6" t="s">
        <v>98</v>
      </c>
      <c r="G46" s="6" t="s">
        <v>41</v>
      </c>
      <c r="H46" s="6" t="s">
        <v>37</v>
      </c>
      <c r="I46" s="6" t="s">
        <v>38</v>
      </c>
      <c r="J46" s="19"/>
      <c r="K46" s="19"/>
      <c r="L46" s="19"/>
      <c r="M46" s="3" t="s">
        <v>501</v>
      </c>
      <c r="N46" s="3" t="s">
        <v>41</v>
      </c>
    </row>
    <row r="47" spans="1:21" x14ac:dyDescent="0.3">
      <c r="A47" s="5" t="s">
        <v>300</v>
      </c>
      <c r="B47" s="3" t="s">
        <v>211</v>
      </c>
      <c r="C47" s="6">
        <v>37</v>
      </c>
      <c r="D47" s="6">
        <v>1</v>
      </c>
      <c r="E47" s="6" t="s">
        <v>41</v>
      </c>
      <c r="F47" s="6" t="s">
        <v>94</v>
      </c>
      <c r="G47" s="6" t="s">
        <v>41</v>
      </c>
      <c r="H47" s="6">
        <v>1</v>
      </c>
      <c r="I47" s="6" t="s">
        <v>301</v>
      </c>
      <c r="J47" s="19"/>
      <c r="K47" s="19"/>
      <c r="L47" s="19"/>
      <c r="M47" s="3" t="s">
        <v>502</v>
      </c>
      <c r="N47" s="3" t="s">
        <v>41</v>
      </c>
      <c r="O47" s="3"/>
      <c r="P47" s="3"/>
      <c r="Q47" s="3"/>
      <c r="R47" s="3"/>
      <c r="S47" s="3"/>
      <c r="T47" s="3"/>
      <c r="U47" s="3"/>
    </row>
    <row r="48" spans="1:21" x14ac:dyDescent="0.3">
      <c r="A48" s="6" t="s">
        <v>302</v>
      </c>
      <c r="B48" s="3" t="s">
        <v>211</v>
      </c>
      <c r="C48" s="6">
        <v>38</v>
      </c>
      <c r="D48" s="6">
        <v>1</v>
      </c>
      <c r="E48" s="6">
        <v>1</v>
      </c>
      <c r="F48" s="6" t="s">
        <v>71</v>
      </c>
      <c r="G48" s="6" t="s">
        <v>61</v>
      </c>
      <c r="H48" s="6" t="s">
        <v>37</v>
      </c>
      <c r="I48" s="6" t="s">
        <v>38</v>
      </c>
      <c r="J48" s="19"/>
      <c r="K48" s="19"/>
      <c r="L48" s="19"/>
      <c r="M48" s="3" t="s">
        <v>502</v>
      </c>
      <c r="N48" s="3" t="s">
        <v>41</v>
      </c>
      <c r="O48" s="3"/>
      <c r="P48" s="3"/>
      <c r="Q48" s="3"/>
      <c r="R48" s="3"/>
      <c r="S48" s="3"/>
      <c r="T48" s="3"/>
      <c r="U48" s="3"/>
    </row>
    <row r="49" spans="1:21" x14ac:dyDescent="0.3">
      <c r="A49" s="6" t="s">
        <v>303</v>
      </c>
      <c r="B49" s="3" t="s">
        <v>211</v>
      </c>
      <c r="C49" s="6">
        <v>39</v>
      </c>
      <c r="D49" s="6">
        <v>1</v>
      </c>
      <c r="E49" s="6">
        <v>2</v>
      </c>
      <c r="F49" s="6" t="s">
        <v>71</v>
      </c>
      <c r="G49" s="6" t="s">
        <v>61</v>
      </c>
      <c r="H49" s="6" t="s">
        <v>37</v>
      </c>
      <c r="I49" s="6" t="s">
        <v>38</v>
      </c>
      <c r="J49" s="19" t="s">
        <v>125</v>
      </c>
      <c r="K49" s="19"/>
      <c r="L49" s="19"/>
      <c r="M49" s="3" t="s">
        <v>503</v>
      </c>
      <c r="N49" s="3" t="s">
        <v>41</v>
      </c>
      <c r="O49" s="3"/>
      <c r="P49" s="3"/>
      <c r="Q49" s="23" t="s">
        <v>304</v>
      </c>
      <c r="R49" s="3"/>
      <c r="S49" s="3"/>
      <c r="T49" s="3"/>
      <c r="U49" s="3"/>
    </row>
    <row r="50" spans="1:21" s="3" customFormat="1" x14ac:dyDescent="0.3">
      <c r="A50" s="6" t="s">
        <v>305</v>
      </c>
      <c r="B50" s="3" t="s">
        <v>211</v>
      </c>
      <c r="C50" s="6">
        <v>40</v>
      </c>
      <c r="D50" s="6">
        <v>1</v>
      </c>
      <c r="E50" s="6">
        <v>3</v>
      </c>
      <c r="F50" s="6" t="s">
        <v>98</v>
      </c>
      <c r="G50" s="6" t="s">
        <v>41</v>
      </c>
      <c r="H50" s="6" t="s">
        <v>37</v>
      </c>
      <c r="I50" s="6" t="s">
        <v>38</v>
      </c>
      <c r="J50" s="19" t="s">
        <v>306</v>
      </c>
      <c r="K50" s="19"/>
      <c r="L50" s="19"/>
      <c r="M50" s="20">
        <v>51</v>
      </c>
      <c r="N50" s="3" t="s">
        <v>41</v>
      </c>
    </row>
    <row r="51" spans="1:21" s="3" customFormat="1" x14ac:dyDescent="0.3">
      <c r="A51" s="1" t="s">
        <v>307</v>
      </c>
      <c r="B51" s="3" t="s">
        <v>211</v>
      </c>
      <c r="C51" s="6">
        <v>41</v>
      </c>
      <c r="D51" s="2">
        <v>2</v>
      </c>
      <c r="E51" s="2">
        <v>1</v>
      </c>
      <c r="F51" s="2" t="s">
        <v>63</v>
      </c>
      <c r="G51" s="6" t="s">
        <v>61</v>
      </c>
      <c r="H51" s="2">
        <v>1</v>
      </c>
      <c r="I51" s="2" t="s">
        <v>38</v>
      </c>
      <c r="J51" s="18"/>
      <c r="K51" s="18"/>
      <c r="L51" s="18"/>
      <c r="M51" s="20" t="s">
        <v>504</v>
      </c>
      <c r="N51" s="20">
        <v>194</v>
      </c>
      <c r="O51"/>
      <c r="P51"/>
      <c r="Q51"/>
      <c r="R51" s="15"/>
      <c r="S51"/>
      <c r="T51"/>
      <c r="U51"/>
    </row>
    <row r="52" spans="1:21" s="3" customFormat="1" x14ac:dyDescent="0.3">
      <c r="A52" s="2" t="s">
        <v>308</v>
      </c>
      <c r="B52" s="3" t="s">
        <v>211</v>
      </c>
      <c r="C52" s="6">
        <v>42</v>
      </c>
      <c r="D52" s="2">
        <v>2</v>
      </c>
      <c r="E52" s="2">
        <v>1</v>
      </c>
      <c r="F52" s="2" t="s">
        <v>51</v>
      </c>
      <c r="G52" s="2" t="s">
        <v>41</v>
      </c>
      <c r="H52" s="2" t="s">
        <v>37</v>
      </c>
      <c r="I52" s="2" t="s">
        <v>38</v>
      </c>
      <c r="J52" s="18"/>
      <c r="K52" s="18"/>
      <c r="L52" s="18"/>
      <c r="M52" s="20" t="s">
        <v>504</v>
      </c>
      <c r="N52" s="20">
        <v>194</v>
      </c>
      <c r="O52"/>
      <c r="P52"/>
      <c r="Q52"/>
      <c r="R52" s="15"/>
      <c r="S52"/>
      <c r="T52"/>
      <c r="U52"/>
    </row>
    <row r="53" spans="1:21" s="3" customFormat="1" x14ac:dyDescent="0.3">
      <c r="A53" s="2" t="s">
        <v>309</v>
      </c>
      <c r="B53" s="3" t="s">
        <v>211</v>
      </c>
      <c r="C53" s="6">
        <v>43</v>
      </c>
      <c r="D53" s="2">
        <v>2</v>
      </c>
      <c r="E53" s="2">
        <v>1</v>
      </c>
      <c r="F53" s="2" t="s">
        <v>51</v>
      </c>
      <c r="G53" s="2" t="s">
        <v>41</v>
      </c>
      <c r="H53" s="2" t="s">
        <v>37</v>
      </c>
      <c r="I53" s="2" t="s">
        <v>38</v>
      </c>
      <c r="J53" s="18" t="s">
        <v>125</v>
      </c>
      <c r="K53" s="18"/>
      <c r="L53" s="18"/>
      <c r="M53" s="20">
        <v>56</v>
      </c>
      <c r="N53" s="20">
        <v>194</v>
      </c>
      <c r="O53"/>
      <c r="P53"/>
      <c r="Q53"/>
      <c r="R53" s="15"/>
      <c r="S53"/>
      <c r="T53"/>
      <c r="U53"/>
    </row>
    <row r="54" spans="1:21" s="3" customFormat="1" x14ac:dyDescent="0.3">
      <c r="A54" s="5" t="s">
        <v>239</v>
      </c>
      <c r="B54" s="3" t="s">
        <v>211</v>
      </c>
      <c r="C54" s="6">
        <v>44</v>
      </c>
      <c r="D54" s="6">
        <v>1</v>
      </c>
      <c r="E54" s="6">
        <v>2</v>
      </c>
      <c r="F54" s="6" t="s">
        <v>63</v>
      </c>
      <c r="G54" s="6" t="s">
        <v>61</v>
      </c>
      <c r="H54" s="6">
        <v>1</v>
      </c>
      <c r="I54" s="6" t="s">
        <v>38</v>
      </c>
      <c r="J54" s="19"/>
      <c r="K54" s="19"/>
      <c r="L54" s="19"/>
      <c r="M54" s="3" t="s">
        <v>505</v>
      </c>
      <c r="N54" s="3" t="s">
        <v>41</v>
      </c>
    </row>
    <row r="55" spans="1:21" s="3" customFormat="1" x14ac:dyDescent="0.3">
      <c r="A55" s="6" t="s">
        <v>232</v>
      </c>
      <c r="B55" s="3" t="s">
        <v>211</v>
      </c>
      <c r="C55" s="6">
        <v>45</v>
      </c>
      <c r="D55" s="6">
        <v>1</v>
      </c>
      <c r="E55" s="6">
        <v>3</v>
      </c>
      <c r="F55" s="6" t="s">
        <v>98</v>
      </c>
      <c r="G55" s="6" t="s">
        <v>41</v>
      </c>
      <c r="H55" s="6" t="s">
        <v>37</v>
      </c>
      <c r="I55" s="6" t="s">
        <v>38</v>
      </c>
      <c r="J55" s="19"/>
      <c r="K55" s="19"/>
      <c r="L55" s="19"/>
      <c r="M55" s="3" t="s">
        <v>505</v>
      </c>
      <c r="N55" s="3" t="s">
        <v>41</v>
      </c>
    </row>
    <row r="56" spans="1:21" s="33" customFormat="1" x14ac:dyDescent="0.3">
      <c r="A56" s="5" t="s">
        <v>506</v>
      </c>
      <c r="B56" s="3" t="s">
        <v>211</v>
      </c>
      <c r="C56" s="6">
        <v>46</v>
      </c>
      <c r="D56" s="6">
        <v>2</v>
      </c>
      <c r="E56" s="6">
        <v>1</v>
      </c>
      <c r="F56" s="6" t="s">
        <v>63</v>
      </c>
      <c r="G56" s="6" t="s">
        <v>61</v>
      </c>
      <c r="H56" s="6">
        <v>1</v>
      </c>
      <c r="I56" s="6" t="s">
        <v>38</v>
      </c>
      <c r="J56" s="19"/>
      <c r="K56" s="19"/>
      <c r="L56" s="19"/>
      <c r="M56" s="3" t="s">
        <v>507</v>
      </c>
      <c r="N56" s="3" t="s">
        <v>508</v>
      </c>
      <c r="O56" s="3"/>
      <c r="P56" s="3"/>
      <c r="Q56" s="3"/>
      <c r="R56" s="3"/>
      <c r="S56" s="3"/>
      <c r="T56" s="3"/>
      <c r="U56" s="3"/>
    </row>
    <row r="57" spans="1:21" x14ac:dyDescent="0.3">
      <c r="A57" s="6" t="s">
        <v>268</v>
      </c>
      <c r="B57" s="3" t="s">
        <v>211</v>
      </c>
      <c r="C57" s="6">
        <v>47</v>
      </c>
      <c r="D57" s="6">
        <v>1</v>
      </c>
      <c r="E57" s="6">
        <v>2</v>
      </c>
      <c r="F57" s="6" t="s">
        <v>63</v>
      </c>
      <c r="G57" s="6" t="s">
        <v>61</v>
      </c>
      <c r="H57" s="6">
        <v>2</v>
      </c>
      <c r="I57" s="6" t="s">
        <v>38</v>
      </c>
      <c r="J57" s="19"/>
      <c r="K57" s="19"/>
      <c r="L57" s="19"/>
      <c r="M57" s="3" t="s">
        <v>507</v>
      </c>
      <c r="N57" s="3" t="s">
        <v>508</v>
      </c>
      <c r="O57" s="3"/>
      <c r="P57" s="3"/>
      <c r="Q57" s="3"/>
      <c r="R57" s="3"/>
      <c r="S57" s="3"/>
      <c r="T57" s="3"/>
      <c r="U57" s="3"/>
    </row>
    <row r="58" spans="1:21" x14ac:dyDescent="0.3">
      <c r="A58" s="6" t="s">
        <v>269</v>
      </c>
      <c r="B58" s="3" t="s">
        <v>211</v>
      </c>
      <c r="C58" s="6">
        <v>48</v>
      </c>
      <c r="D58" s="6">
        <v>3</v>
      </c>
      <c r="E58" s="6">
        <v>3</v>
      </c>
      <c r="F58" s="6" t="s">
        <v>51</v>
      </c>
      <c r="G58" s="6" t="s">
        <v>41</v>
      </c>
      <c r="H58" s="6" t="s">
        <v>37</v>
      </c>
      <c r="I58" s="6" t="s">
        <v>38</v>
      </c>
      <c r="J58" s="19" t="s">
        <v>125</v>
      </c>
      <c r="K58" s="19"/>
      <c r="L58" s="19"/>
      <c r="M58" s="3" t="s">
        <v>507</v>
      </c>
      <c r="N58" s="3" t="s">
        <v>508</v>
      </c>
      <c r="O58" s="3"/>
      <c r="P58" s="3"/>
      <c r="Q58" s="3"/>
      <c r="R58" s="3"/>
      <c r="S58" s="3"/>
      <c r="T58" s="3"/>
      <c r="U58" s="3"/>
    </row>
    <row r="59" spans="1:21" x14ac:dyDescent="0.3">
      <c r="A59" s="6" t="s">
        <v>250</v>
      </c>
      <c r="C59" s="6">
        <v>49</v>
      </c>
      <c r="D59" s="6">
        <v>3</v>
      </c>
      <c r="E59" s="6" t="s">
        <v>159</v>
      </c>
      <c r="F59" s="6" t="s">
        <v>63</v>
      </c>
      <c r="G59" s="6" t="s">
        <v>61</v>
      </c>
      <c r="H59" s="6">
        <v>2</v>
      </c>
      <c r="I59" s="6" t="s">
        <v>38</v>
      </c>
      <c r="J59" s="19"/>
      <c r="K59" s="19"/>
      <c r="L59" s="19"/>
      <c r="M59" s="3" t="s">
        <v>507</v>
      </c>
      <c r="N59" s="3" t="s">
        <v>508</v>
      </c>
      <c r="O59" s="3"/>
      <c r="P59" s="3"/>
      <c r="Q59" s="3" t="s">
        <v>251</v>
      </c>
      <c r="R59" s="3"/>
      <c r="S59" s="3"/>
      <c r="T59" s="3"/>
      <c r="U59" s="3"/>
    </row>
    <row r="60" spans="1:21" s="33" customFormat="1" x14ac:dyDescent="0.3">
      <c r="A60" s="20" t="s">
        <v>279</v>
      </c>
      <c r="B60" s="32"/>
      <c r="C60" s="6">
        <v>50</v>
      </c>
      <c r="D60" s="20">
        <v>1</v>
      </c>
      <c r="E60" s="20">
        <v>1</v>
      </c>
      <c r="F60" s="20" t="s">
        <v>63</v>
      </c>
      <c r="G60" s="6" t="s">
        <v>280</v>
      </c>
      <c r="H60" s="20">
        <v>1</v>
      </c>
      <c r="I60" s="20" t="s">
        <v>38</v>
      </c>
      <c r="J60" s="32"/>
      <c r="K60" s="32"/>
      <c r="L60" s="32"/>
      <c r="M60" s="20" t="s">
        <v>509</v>
      </c>
      <c r="N60" s="20">
        <v>138</v>
      </c>
      <c r="R60" s="34"/>
    </row>
    <row r="61" spans="1:21" x14ac:dyDescent="0.3">
      <c r="A61" s="11" t="s">
        <v>510</v>
      </c>
      <c r="C61" s="6">
        <v>51</v>
      </c>
      <c r="D61" s="12">
        <v>2</v>
      </c>
      <c r="E61" s="12">
        <v>1</v>
      </c>
      <c r="F61" s="12" t="s">
        <v>71</v>
      </c>
      <c r="G61" s="6" t="s">
        <v>61</v>
      </c>
      <c r="H61" s="12" t="s">
        <v>37</v>
      </c>
      <c r="I61" s="12" t="s">
        <v>38</v>
      </c>
      <c r="J61" s="18"/>
      <c r="K61" s="18"/>
      <c r="L61" s="18"/>
      <c r="M61" s="3" t="s">
        <v>508</v>
      </c>
      <c r="N61" s="20">
        <v>194</v>
      </c>
      <c r="R61" s="15"/>
    </row>
    <row r="62" spans="1:21" x14ac:dyDescent="0.3">
      <c r="A62" s="6" t="s">
        <v>281</v>
      </c>
      <c r="C62" s="6">
        <v>52</v>
      </c>
      <c r="D62" s="6" t="s">
        <v>282</v>
      </c>
      <c r="E62" s="6" t="s">
        <v>159</v>
      </c>
      <c r="F62" s="6" t="s">
        <v>98</v>
      </c>
      <c r="G62" s="6" t="s">
        <v>41</v>
      </c>
      <c r="H62" s="6" t="s">
        <v>37</v>
      </c>
      <c r="I62" s="6" t="s">
        <v>38</v>
      </c>
      <c r="J62" s="18" t="s">
        <v>125</v>
      </c>
      <c r="K62" s="18"/>
      <c r="L62" s="18"/>
      <c r="M62" s="3" t="s">
        <v>41</v>
      </c>
      <c r="N62" s="3" t="s">
        <v>41</v>
      </c>
      <c r="Q62" t="s">
        <v>283</v>
      </c>
      <c r="R62" s="15"/>
    </row>
    <row r="63" spans="1:21" ht="28.8" x14ac:dyDescent="0.3">
      <c r="A63" s="7" t="s">
        <v>325</v>
      </c>
      <c r="C63" s="7"/>
      <c r="D63" s="7"/>
      <c r="E63" s="7"/>
      <c r="F63" s="7"/>
      <c r="G63" s="7"/>
      <c r="H63" s="7"/>
      <c r="I63" s="7"/>
      <c r="J63" s="18"/>
      <c r="K63" s="18"/>
      <c r="L63" s="18"/>
      <c r="M63" s="3"/>
      <c r="N63" s="3"/>
      <c r="R63" s="15"/>
    </row>
    <row r="64" spans="1:21" s="3" customFormat="1" x14ac:dyDescent="0.3">
      <c r="A64" s="20" t="s">
        <v>326</v>
      </c>
      <c r="B64" s="19"/>
      <c r="C64" s="20"/>
      <c r="D64" s="20" t="s">
        <v>41</v>
      </c>
      <c r="E64" s="20" t="s">
        <v>41</v>
      </c>
      <c r="F64" s="20" t="s">
        <v>315</v>
      </c>
      <c r="G64" s="20" t="s">
        <v>41</v>
      </c>
      <c r="H64" s="20">
        <v>1</v>
      </c>
      <c r="I64" s="20" t="s">
        <v>327</v>
      </c>
      <c r="J64" s="27"/>
      <c r="K64" s="27"/>
      <c r="L64" s="27"/>
      <c r="M64" s="20" t="s">
        <v>41</v>
      </c>
      <c r="N64" s="20" t="s">
        <v>41</v>
      </c>
      <c r="O64" s="20"/>
      <c r="P64" s="20"/>
      <c r="Q64" s="20"/>
      <c r="R64" s="34"/>
      <c r="S64" s="33"/>
      <c r="T64" s="33"/>
      <c r="U64" s="33"/>
    </row>
    <row r="65" spans="1:21" s="3" customFormat="1" x14ac:dyDescent="0.3">
      <c r="A65" s="1" t="s">
        <v>145</v>
      </c>
      <c r="B65" s="19"/>
      <c r="C65" s="2">
        <v>53</v>
      </c>
      <c r="D65" s="2">
        <v>2</v>
      </c>
      <c r="E65" s="2">
        <v>1</v>
      </c>
      <c r="F65" s="2" t="s">
        <v>63</v>
      </c>
      <c r="G65" s="6" t="s">
        <v>61</v>
      </c>
      <c r="H65" s="2">
        <v>1</v>
      </c>
      <c r="I65" s="2" t="s">
        <v>38</v>
      </c>
      <c r="J65" t="s">
        <v>146</v>
      </c>
      <c r="K65" s="18"/>
      <c r="L65" s="18"/>
      <c r="M65" s="20" t="s">
        <v>511</v>
      </c>
      <c r="N65" s="20" t="s">
        <v>41</v>
      </c>
      <c r="O65"/>
      <c r="P65"/>
      <c r="Q65"/>
      <c r="R65" s="15"/>
      <c r="S65"/>
      <c r="T65"/>
      <c r="U65"/>
    </row>
    <row r="66" spans="1:21" s="3" customFormat="1" x14ac:dyDescent="0.3">
      <c r="A66" s="6" t="s">
        <v>147</v>
      </c>
      <c r="B66" s="19"/>
      <c r="C66" s="6">
        <v>54</v>
      </c>
      <c r="D66" s="6">
        <v>1</v>
      </c>
      <c r="E66" s="6">
        <v>2</v>
      </c>
      <c r="F66" s="6" t="s">
        <v>71</v>
      </c>
      <c r="G66" s="6" t="s">
        <v>61</v>
      </c>
      <c r="H66" s="6">
        <v>3</v>
      </c>
      <c r="I66" s="6" t="s">
        <v>38</v>
      </c>
      <c r="J66" t="s">
        <v>148</v>
      </c>
      <c r="K66" t="s">
        <v>149</v>
      </c>
      <c r="L66" s="18"/>
      <c r="M66" s="20" t="s">
        <v>511</v>
      </c>
      <c r="N66" s="20" t="s">
        <v>41</v>
      </c>
      <c r="O66"/>
      <c r="P66"/>
      <c r="Q66" s="10" t="s">
        <v>150</v>
      </c>
      <c r="R66" s="15"/>
      <c r="S66"/>
      <c r="T66"/>
      <c r="U66"/>
    </row>
    <row r="67" spans="1:21" s="3" customFormat="1" x14ac:dyDescent="0.3">
      <c r="A67" s="2" t="s">
        <v>151</v>
      </c>
      <c r="B67" s="19"/>
      <c r="C67" s="2">
        <v>55</v>
      </c>
      <c r="D67" s="2">
        <v>2</v>
      </c>
      <c r="E67" s="2">
        <v>3</v>
      </c>
      <c r="F67" s="2" t="s">
        <v>63</v>
      </c>
      <c r="G67" s="2" t="s">
        <v>152</v>
      </c>
      <c r="H67" s="2">
        <v>1</v>
      </c>
      <c r="I67" s="2" t="s">
        <v>38</v>
      </c>
      <c r="J67" t="s">
        <v>153</v>
      </c>
      <c r="K67" s="18"/>
      <c r="L67" s="18"/>
      <c r="M67" s="20" t="s">
        <v>511</v>
      </c>
      <c r="N67" s="20" t="s">
        <v>41</v>
      </c>
      <c r="O67"/>
      <c r="P67"/>
      <c r="Q67" s="9" t="s">
        <v>154</v>
      </c>
      <c r="R67" s="15"/>
      <c r="S67"/>
      <c r="T67"/>
      <c r="U67"/>
    </row>
    <row r="68" spans="1:21" s="3" customFormat="1" x14ac:dyDescent="0.3">
      <c r="A68" s="5" t="s">
        <v>155</v>
      </c>
      <c r="B68" s="19"/>
      <c r="C68" s="6">
        <v>56</v>
      </c>
      <c r="D68" s="6">
        <v>1</v>
      </c>
      <c r="E68" s="6">
        <v>2</v>
      </c>
      <c r="F68" s="6" t="s">
        <v>71</v>
      </c>
      <c r="G68" s="6" t="s">
        <v>41</v>
      </c>
      <c r="H68" s="6" t="s">
        <v>37</v>
      </c>
      <c r="I68" s="6" t="s">
        <v>38</v>
      </c>
      <c r="J68" s="19"/>
      <c r="K68" s="19"/>
      <c r="L68" s="19"/>
      <c r="M68" s="3" t="s">
        <v>512</v>
      </c>
      <c r="N68" s="3" t="s">
        <v>41</v>
      </c>
    </row>
    <row r="69" spans="1:21" s="3" customFormat="1" x14ac:dyDescent="0.3">
      <c r="A69" s="6" t="s">
        <v>156</v>
      </c>
      <c r="B69" s="19"/>
      <c r="C69" s="2">
        <v>57</v>
      </c>
      <c r="D69" s="6">
        <v>2</v>
      </c>
      <c r="E69" s="6">
        <v>2</v>
      </c>
      <c r="F69" s="6" t="s">
        <v>71</v>
      </c>
      <c r="G69" s="6" t="s">
        <v>41</v>
      </c>
      <c r="H69" s="6" t="s">
        <v>37</v>
      </c>
      <c r="I69" s="6" t="s">
        <v>38</v>
      </c>
      <c r="J69" s="19"/>
      <c r="K69" s="19"/>
      <c r="L69" s="19"/>
      <c r="M69" s="3" t="s">
        <v>512</v>
      </c>
      <c r="N69" s="3" t="s">
        <v>41</v>
      </c>
    </row>
    <row r="70" spans="1:21" s="3" customFormat="1" x14ac:dyDescent="0.3">
      <c r="A70" s="6" t="s">
        <v>157</v>
      </c>
      <c r="B70" s="19"/>
      <c r="C70" s="6">
        <v>58</v>
      </c>
      <c r="D70" s="6">
        <v>3</v>
      </c>
      <c r="E70" s="6">
        <v>3</v>
      </c>
      <c r="F70" s="6" t="s">
        <v>71</v>
      </c>
      <c r="G70" s="6" t="s">
        <v>41</v>
      </c>
      <c r="H70" s="6" t="s">
        <v>37</v>
      </c>
      <c r="I70" s="6" t="s">
        <v>38</v>
      </c>
      <c r="J70" s="19"/>
      <c r="K70" s="19"/>
      <c r="L70" s="19"/>
      <c r="M70" s="3" t="s">
        <v>512</v>
      </c>
      <c r="N70" s="3" t="s">
        <v>41</v>
      </c>
    </row>
    <row r="71" spans="1:21" s="3" customFormat="1" x14ac:dyDescent="0.3">
      <c r="A71" s="6" t="s">
        <v>158</v>
      </c>
      <c r="B71" s="19"/>
      <c r="C71" s="2">
        <v>59</v>
      </c>
      <c r="D71" s="6">
        <v>3</v>
      </c>
      <c r="E71" s="6" t="s">
        <v>159</v>
      </c>
      <c r="F71" s="6" t="s">
        <v>71</v>
      </c>
      <c r="G71" s="6" t="s">
        <v>41</v>
      </c>
      <c r="H71" s="6" t="s">
        <v>37</v>
      </c>
      <c r="I71" s="6" t="s">
        <v>38</v>
      </c>
      <c r="J71" s="19" t="s">
        <v>125</v>
      </c>
      <c r="K71" s="19"/>
      <c r="L71" s="19"/>
      <c r="M71" s="3" t="s">
        <v>512</v>
      </c>
      <c r="N71" s="3" t="s">
        <v>41</v>
      </c>
    </row>
    <row r="72" spans="1:21" x14ac:dyDescent="0.3">
      <c r="A72" s="5" t="s">
        <v>513</v>
      </c>
      <c r="C72" s="6">
        <v>60</v>
      </c>
      <c r="D72" s="6">
        <v>1</v>
      </c>
      <c r="E72" s="6">
        <v>1</v>
      </c>
      <c r="F72" s="6" t="s">
        <v>71</v>
      </c>
      <c r="G72" s="6" t="s">
        <v>41</v>
      </c>
      <c r="H72" s="6" t="s">
        <v>37</v>
      </c>
      <c r="I72" s="17" t="s">
        <v>38</v>
      </c>
      <c r="J72" s="19"/>
      <c r="K72" s="19"/>
      <c r="L72" s="19"/>
      <c r="M72" s="3" t="s">
        <v>514</v>
      </c>
      <c r="N72" s="3" t="s">
        <v>41</v>
      </c>
      <c r="O72" s="3"/>
      <c r="P72" s="3"/>
      <c r="Q72" s="3"/>
      <c r="R72" s="3"/>
      <c r="S72" s="3"/>
      <c r="T72" s="3"/>
      <c r="U72" s="3"/>
    </row>
    <row r="73" spans="1:21" x14ac:dyDescent="0.3">
      <c r="A73" s="6" t="s">
        <v>228</v>
      </c>
      <c r="C73" s="2">
        <v>61</v>
      </c>
      <c r="D73" s="6">
        <v>3</v>
      </c>
      <c r="E73" s="6">
        <v>2</v>
      </c>
      <c r="F73" s="6" t="s">
        <v>71</v>
      </c>
      <c r="G73" s="6" t="s">
        <v>41</v>
      </c>
      <c r="H73" s="6" t="s">
        <v>37</v>
      </c>
      <c r="I73" s="17" t="s">
        <v>38</v>
      </c>
      <c r="J73" s="19"/>
      <c r="K73" s="19"/>
      <c r="L73" s="19"/>
      <c r="M73" s="3" t="s">
        <v>514</v>
      </c>
      <c r="N73" s="3" t="s">
        <v>41</v>
      </c>
      <c r="O73" s="3"/>
      <c r="P73" s="3"/>
      <c r="Q73" s="3"/>
      <c r="R73" s="3"/>
      <c r="S73" s="3"/>
      <c r="T73" s="3"/>
      <c r="U73" s="3"/>
    </row>
    <row r="74" spans="1:21" s="3" customFormat="1" x14ac:dyDescent="0.3">
      <c r="A74" s="6" t="s">
        <v>229</v>
      </c>
      <c r="B74" s="19"/>
      <c r="C74" s="6">
        <v>62</v>
      </c>
      <c r="D74" s="6">
        <v>3</v>
      </c>
      <c r="E74" s="6">
        <v>3</v>
      </c>
      <c r="F74" s="6" t="s">
        <v>71</v>
      </c>
      <c r="G74" s="6" t="s">
        <v>41</v>
      </c>
      <c r="H74" s="6" t="s">
        <v>37</v>
      </c>
      <c r="I74" s="6" t="s">
        <v>38</v>
      </c>
      <c r="J74" s="19"/>
      <c r="K74" s="19"/>
      <c r="L74" s="19"/>
      <c r="M74" s="3" t="s">
        <v>514</v>
      </c>
      <c r="N74" s="3" t="s">
        <v>41</v>
      </c>
    </row>
    <row r="75" spans="1:21" s="3" customFormat="1" x14ac:dyDescent="0.3">
      <c r="A75" s="6" t="s">
        <v>515</v>
      </c>
      <c r="B75" s="19"/>
      <c r="C75" s="2">
        <v>63</v>
      </c>
      <c r="D75" s="6">
        <v>3</v>
      </c>
      <c r="E75" s="6" t="s">
        <v>159</v>
      </c>
      <c r="F75" s="6" t="s">
        <v>71</v>
      </c>
      <c r="G75" s="6" t="s">
        <v>41</v>
      </c>
      <c r="H75" s="6" t="s">
        <v>37</v>
      </c>
      <c r="I75" s="6" t="s">
        <v>38</v>
      </c>
      <c r="J75" s="19" t="s">
        <v>125</v>
      </c>
      <c r="K75" s="19"/>
      <c r="L75" s="19"/>
      <c r="M75" s="3" t="s">
        <v>514</v>
      </c>
      <c r="N75" s="3" t="s">
        <v>41</v>
      </c>
    </row>
    <row r="76" spans="1:21" s="3" customFormat="1" x14ac:dyDescent="0.3">
      <c r="A76" s="5" t="s">
        <v>328</v>
      </c>
      <c r="B76" s="19"/>
      <c r="C76" s="6">
        <v>64</v>
      </c>
      <c r="D76" s="6">
        <v>2</v>
      </c>
      <c r="E76" s="6" t="s">
        <v>41</v>
      </c>
      <c r="F76" s="6" t="s">
        <v>94</v>
      </c>
      <c r="G76" s="6" t="s">
        <v>41</v>
      </c>
      <c r="H76" s="6">
        <v>1</v>
      </c>
      <c r="I76" s="6" t="s">
        <v>329</v>
      </c>
      <c r="J76" s="18"/>
      <c r="K76" s="18"/>
      <c r="L76" s="18"/>
      <c r="M76" s="18"/>
      <c r="N76" s="18"/>
      <c r="O76"/>
      <c r="P76"/>
      <c r="Q76"/>
      <c r="R76" s="15"/>
      <c r="S76"/>
      <c r="T76"/>
      <c r="U76"/>
    </row>
    <row r="77" spans="1:21" s="3" customFormat="1" x14ac:dyDescent="0.3">
      <c r="A77" s="6" t="s">
        <v>330</v>
      </c>
      <c r="B77" s="19"/>
      <c r="C77" s="2">
        <v>65</v>
      </c>
      <c r="D77" s="6">
        <v>2</v>
      </c>
      <c r="E77" s="6">
        <v>1</v>
      </c>
      <c r="F77" s="6" t="s">
        <v>98</v>
      </c>
      <c r="G77" s="6" t="s">
        <v>41</v>
      </c>
      <c r="H77" s="6" t="s">
        <v>37</v>
      </c>
      <c r="I77" s="6" t="s">
        <v>38</v>
      </c>
      <c r="J77" s="18" t="s">
        <v>125</v>
      </c>
      <c r="K77" s="18"/>
      <c r="L77" s="18"/>
      <c r="M77" s="18"/>
      <c r="N77" s="18"/>
      <c r="O77"/>
      <c r="P77"/>
      <c r="Q77"/>
      <c r="R77" s="15"/>
      <c r="S77"/>
      <c r="T77"/>
      <c r="U77"/>
    </row>
    <row r="78" spans="1:21" s="3" customFormat="1" x14ac:dyDescent="0.3">
      <c r="A78" s="6" t="s">
        <v>331</v>
      </c>
      <c r="B78" s="19"/>
      <c r="C78" s="6">
        <v>66</v>
      </c>
      <c r="D78" s="6">
        <v>1</v>
      </c>
      <c r="E78" s="6">
        <v>2</v>
      </c>
      <c r="F78" s="6" t="s">
        <v>63</v>
      </c>
      <c r="G78" s="6" t="s">
        <v>152</v>
      </c>
      <c r="H78" s="6">
        <v>1</v>
      </c>
      <c r="I78" s="6" t="s">
        <v>38</v>
      </c>
      <c r="J78" s="19"/>
      <c r="K78" s="19"/>
      <c r="L78" s="19"/>
      <c r="M78" s="19"/>
      <c r="N78" s="19"/>
      <c r="Q78" s="3" t="s">
        <v>332</v>
      </c>
    </row>
    <row r="79" spans="1:21" x14ac:dyDescent="0.3">
      <c r="A79" s="6" t="s">
        <v>333</v>
      </c>
      <c r="C79" s="2">
        <v>67</v>
      </c>
      <c r="D79" s="6">
        <v>3</v>
      </c>
      <c r="E79" s="6">
        <v>3</v>
      </c>
      <c r="F79" s="6" t="s">
        <v>98</v>
      </c>
      <c r="G79" s="6" t="s">
        <v>41</v>
      </c>
      <c r="H79" s="6" t="s">
        <v>37</v>
      </c>
      <c r="I79" s="6" t="s">
        <v>38</v>
      </c>
      <c r="J79" s="19"/>
      <c r="K79" s="19"/>
      <c r="L79" s="19"/>
      <c r="M79" s="19"/>
      <c r="N79" s="19"/>
      <c r="O79" s="3"/>
      <c r="P79" s="3"/>
      <c r="Q79" s="3"/>
      <c r="R79" s="3"/>
      <c r="S79" s="3"/>
      <c r="T79" s="3"/>
      <c r="U79" s="3"/>
    </row>
    <row r="80" spans="1:21" s="3" customFormat="1" x14ac:dyDescent="0.3">
      <c r="A80" s="5" t="s">
        <v>334</v>
      </c>
      <c r="B80" s="19"/>
      <c r="C80" s="6">
        <v>68</v>
      </c>
      <c r="D80" s="6">
        <v>1</v>
      </c>
      <c r="E80" s="6">
        <v>2</v>
      </c>
      <c r="F80" s="6" t="s">
        <v>63</v>
      </c>
      <c r="G80" s="6" t="s">
        <v>61</v>
      </c>
      <c r="H80" s="6">
        <v>1</v>
      </c>
      <c r="I80" s="6" t="s">
        <v>38</v>
      </c>
      <c r="J80" s="19"/>
      <c r="K80" s="19"/>
      <c r="L80" s="19"/>
      <c r="M80" s="19"/>
      <c r="N80" s="19"/>
    </row>
    <row r="81" spans="1:21" s="3" customFormat="1" x14ac:dyDescent="0.3">
      <c r="A81" s="6" t="s">
        <v>335</v>
      </c>
      <c r="B81" s="19"/>
      <c r="C81" s="2">
        <v>69</v>
      </c>
      <c r="D81" s="6">
        <v>3</v>
      </c>
      <c r="E81" s="6">
        <v>2</v>
      </c>
      <c r="F81" s="6" t="s">
        <v>51</v>
      </c>
      <c r="G81" s="6" t="s">
        <v>41</v>
      </c>
      <c r="H81" s="6" t="s">
        <v>37</v>
      </c>
      <c r="I81" s="6" t="s">
        <v>38</v>
      </c>
      <c r="J81" s="19"/>
      <c r="K81" s="19"/>
      <c r="L81" s="19"/>
      <c r="M81" s="19"/>
      <c r="N81" s="19"/>
    </row>
    <row r="82" spans="1:21" s="3" customFormat="1" x14ac:dyDescent="0.3">
      <c r="A82" s="6" t="s">
        <v>336</v>
      </c>
      <c r="B82" s="19"/>
      <c r="C82" s="6">
        <v>70</v>
      </c>
      <c r="D82" s="6">
        <v>2</v>
      </c>
      <c r="E82" s="6">
        <v>3</v>
      </c>
      <c r="F82" s="6" t="s">
        <v>71</v>
      </c>
      <c r="G82" s="6" t="s">
        <v>41</v>
      </c>
      <c r="H82" s="6" t="s">
        <v>37</v>
      </c>
      <c r="I82" s="6" t="s">
        <v>38</v>
      </c>
      <c r="J82" s="19"/>
      <c r="K82" s="19"/>
      <c r="L82" s="19"/>
      <c r="M82" s="19"/>
      <c r="N82" s="19"/>
    </row>
    <row r="83" spans="1:21" s="3" customFormat="1" x14ac:dyDescent="0.3">
      <c r="A83" s="1" t="s">
        <v>337</v>
      </c>
      <c r="B83" s="19"/>
      <c r="C83" s="2">
        <v>71</v>
      </c>
      <c r="D83" s="2">
        <v>2</v>
      </c>
      <c r="E83" s="2">
        <v>1</v>
      </c>
      <c r="F83" s="2" t="s">
        <v>71</v>
      </c>
      <c r="G83" s="2" t="s">
        <v>41</v>
      </c>
      <c r="H83" s="2" t="s">
        <v>37</v>
      </c>
      <c r="I83" s="2" t="s">
        <v>38</v>
      </c>
      <c r="J83" s="18"/>
      <c r="K83" s="18"/>
      <c r="L83" s="18"/>
      <c r="M83" s="18"/>
      <c r="N83" s="18"/>
      <c r="O83"/>
      <c r="P83"/>
      <c r="Q83"/>
      <c r="R83" s="15"/>
      <c r="S83"/>
      <c r="T83"/>
      <c r="U83"/>
    </row>
    <row r="84" spans="1:21" s="3" customFormat="1" x14ac:dyDescent="0.3">
      <c r="A84" s="6" t="s">
        <v>338</v>
      </c>
      <c r="B84" s="19"/>
      <c r="C84" s="6">
        <v>72</v>
      </c>
      <c r="D84" s="6">
        <v>3</v>
      </c>
      <c r="E84" s="6">
        <v>2</v>
      </c>
      <c r="F84" s="6" t="s">
        <v>339</v>
      </c>
      <c r="G84" s="6" t="s">
        <v>41</v>
      </c>
      <c r="H84" s="6" t="s">
        <v>37</v>
      </c>
      <c r="I84" s="6" t="s">
        <v>38</v>
      </c>
      <c r="J84" s="19"/>
      <c r="K84" s="19"/>
      <c r="L84" s="19"/>
      <c r="M84" s="19"/>
      <c r="N84" s="19"/>
    </row>
    <row r="85" spans="1:21" s="3" customFormat="1" x14ac:dyDescent="0.3">
      <c r="A85" s="6" t="s">
        <v>340</v>
      </c>
      <c r="B85" s="19"/>
      <c r="C85" s="2">
        <v>73</v>
      </c>
      <c r="D85" s="6">
        <v>2</v>
      </c>
      <c r="E85" s="6">
        <v>3</v>
      </c>
      <c r="F85" s="6" t="s">
        <v>71</v>
      </c>
      <c r="G85" s="6" t="s">
        <v>41</v>
      </c>
      <c r="H85" s="6" t="s">
        <v>37</v>
      </c>
      <c r="I85" s="6" t="s">
        <v>38</v>
      </c>
      <c r="J85" s="19"/>
      <c r="K85" s="19"/>
      <c r="L85" s="19"/>
      <c r="M85" s="19"/>
      <c r="N85" s="19"/>
    </row>
    <row r="86" spans="1:21" s="3" customFormat="1" x14ac:dyDescent="0.3">
      <c r="A86" s="6" t="s">
        <v>341</v>
      </c>
      <c r="B86" s="19"/>
      <c r="C86" s="6">
        <v>74</v>
      </c>
      <c r="D86" s="6">
        <v>2</v>
      </c>
      <c r="E86" s="6">
        <v>2</v>
      </c>
      <c r="F86" s="6" t="s">
        <v>71</v>
      </c>
      <c r="G86" s="6" t="s">
        <v>41</v>
      </c>
      <c r="H86" s="6" t="s">
        <v>37</v>
      </c>
      <c r="I86" s="6" t="s">
        <v>38</v>
      </c>
      <c r="J86" s="19"/>
      <c r="K86" s="19"/>
      <c r="L86" s="19"/>
      <c r="M86" s="19"/>
      <c r="N86" s="19"/>
      <c r="R86" s="15"/>
    </row>
    <row r="87" spans="1:21" s="3" customFormat="1" x14ac:dyDescent="0.3">
      <c r="A87" s="6" t="s">
        <v>342</v>
      </c>
      <c r="B87" s="19"/>
      <c r="C87" s="2">
        <v>75</v>
      </c>
      <c r="D87" s="6">
        <v>3</v>
      </c>
      <c r="E87" s="6">
        <v>3</v>
      </c>
      <c r="F87" s="6" t="s">
        <v>51</v>
      </c>
      <c r="G87" s="6" t="s">
        <v>41</v>
      </c>
      <c r="H87" s="6" t="s">
        <v>37</v>
      </c>
      <c r="I87" s="6" t="s">
        <v>38</v>
      </c>
      <c r="J87" s="19"/>
      <c r="K87" s="19"/>
      <c r="L87" s="19"/>
      <c r="M87" s="19"/>
      <c r="N87" s="19"/>
      <c r="R87" s="15"/>
    </row>
    <row r="88" spans="1:21" s="3" customFormat="1" x14ac:dyDescent="0.3">
      <c r="A88" s="5" t="s">
        <v>516</v>
      </c>
      <c r="B88" s="19"/>
      <c r="C88" s="6">
        <v>76</v>
      </c>
      <c r="D88" s="6">
        <v>1</v>
      </c>
      <c r="E88" s="6">
        <v>2</v>
      </c>
      <c r="F88" s="6" t="s">
        <v>63</v>
      </c>
      <c r="G88" s="6" t="s">
        <v>61</v>
      </c>
      <c r="H88" s="6">
        <v>1</v>
      </c>
      <c r="I88" s="6" t="s">
        <v>38</v>
      </c>
      <c r="J88" s="19" t="s">
        <v>125</v>
      </c>
      <c r="K88" s="19"/>
      <c r="L88" s="19"/>
      <c r="M88" s="19"/>
      <c r="N88" s="19"/>
    </row>
    <row r="89" spans="1:21" s="3" customFormat="1" x14ac:dyDescent="0.3">
      <c r="A89" s="6" t="s">
        <v>517</v>
      </c>
      <c r="B89" s="19"/>
      <c r="C89" s="2">
        <v>77</v>
      </c>
      <c r="D89" s="6">
        <v>2</v>
      </c>
      <c r="E89" s="6">
        <v>1</v>
      </c>
      <c r="F89" s="6" t="s">
        <v>71</v>
      </c>
      <c r="G89" s="6" t="s">
        <v>61</v>
      </c>
      <c r="H89" s="6" t="s">
        <v>37</v>
      </c>
      <c r="I89" s="6" t="s">
        <v>38</v>
      </c>
      <c r="J89" s="19"/>
      <c r="K89" s="19"/>
      <c r="L89" s="19"/>
      <c r="M89" s="19"/>
      <c r="N89" s="19"/>
    </row>
    <row r="90" spans="1:21" s="3" customFormat="1" x14ac:dyDescent="0.3">
      <c r="A90" s="6" t="s">
        <v>518</v>
      </c>
      <c r="B90" s="19"/>
      <c r="C90" s="6">
        <v>78</v>
      </c>
      <c r="D90" s="6">
        <v>2</v>
      </c>
      <c r="E90" s="6">
        <v>3</v>
      </c>
      <c r="F90" s="6" t="s">
        <v>71</v>
      </c>
      <c r="G90" s="6" t="s">
        <v>41</v>
      </c>
      <c r="H90" s="6" t="s">
        <v>37</v>
      </c>
      <c r="I90" s="6" t="s">
        <v>38</v>
      </c>
      <c r="J90" s="19"/>
      <c r="K90" s="19"/>
      <c r="L90" s="19"/>
      <c r="M90" s="19"/>
      <c r="N90" s="19"/>
    </row>
    <row r="91" spans="1:21" s="3" customFormat="1" x14ac:dyDescent="0.3">
      <c r="A91" s="5" t="s">
        <v>519</v>
      </c>
      <c r="B91" s="19"/>
      <c r="C91" s="2">
        <v>79</v>
      </c>
      <c r="D91" s="6">
        <v>1</v>
      </c>
      <c r="E91" s="6">
        <v>2</v>
      </c>
      <c r="F91" s="6" t="s">
        <v>63</v>
      </c>
      <c r="G91" s="6" t="s">
        <v>61</v>
      </c>
      <c r="H91" s="6">
        <v>1</v>
      </c>
      <c r="I91" s="6" t="s">
        <v>38</v>
      </c>
      <c r="J91" s="19"/>
      <c r="K91" s="19"/>
      <c r="L91" s="19"/>
      <c r="M91" s="19"/>
      <c r="N91" s="19"/>
    </row>
    <row r="92" spans="1:21" s="3" customFormat="1" x14ac:dyDescent="0.3">
      <c r="A92" s="6" t="s">
        <v>520</v>
      </c>
      <c r="B92" s="19"/>
      <c r="C92" s="6">
        <v>80</v>
      </c>
      <c r="D92" s="6">
        <v>2</v>
      </c>
      <c r="E92" s="6">
        <v>1</v>
      </c>
      <c r="F92" s="6" t="s">
        <v>71</v>
      </c>
      <c r="G92" s="6" t="s">
        <v>41</v>
      </c>
      <c r="H92" s="6" t="s">
        <v>37</v>
      </c>
      <c r="I92" s="6" t="s">
        <v>38</v>
      </c>
      <c r="J92" s="19"/>
      <c r="K92" s="19"/>
      <c r="L92" s="19"/>
      <c r="M92" s="19"/>
      <c r="N92" s="19"/>
    </row>
    <row r="93" spans="1:21" s="3" customFormat="1" x14ac:dyDescent="0.3">
      <c r="A93" s="6" t="s">
        <v>521</v>
      </c>
      <c r="B93" s="19"/>
      <c r="C93" s="2">
        <v>81</v>
      </c>
      <c r="D93" s="6">
        <v>2</v>
      </c>
      <c r="E93" s="6">
        <v>3</v>
      </c>
      <c r="F93" s="6" t="s">
        <v>71</v>
      </c>
      <c r="G93" s="6" t="s">
        <v>41</v>
      </c>
      <c r="H93" s="6" t="s">
        <v>37</v>
      </c>
      <c r="I93" s="6" t="s">
        <v>38</v>
      </c>
      <c r="J93" s="19"/>
      <c r="K93" s="19"/>
      <c r="L93" s="19"/>
      <c r="M93" s="19"/>
      <c r="N93" s="19"/>
    </row>
    <row r="94" spans="1:21" s="3" customFormat="1" x14ac:dyDescent="0.3">
      <c r="A94" s="5" t="s">
        <v>253</v>
      </c>
      <c r="B94" s="19"/>
      <c r="C94" s="6">
        <v>82</v>
      </c>
      <c r="D94" s="6">
        <v>1</v>
      </c>
      <c r="E94" s="6">
        <v>2</v>
      </c>
      <c r="F94" s="6" t="s">
        <v>63</v>
      </c>
      <c r="G94" s="6" t="s">
        <v>61</v>
      </c>
      <c r="H94" s="6">
        <v>1</v>
      </c>
      <c r="I94" s="6" t="s">
        <v>38</v>
      </c>
      <c r="J94" s="19"/>
      <c r="K94" s="19"/>
      <c r="L94" s="19"/>
      <c r="M94" s="19"/>
      <c r="N94" s="19"/>
    </row>
    <row r="95" spans="1:21" s="3" customFormat="1" x14ac:dyDescent="0.3">
      <c r="A95" s="6" t="s">
        <v>254</v>
      </c>
      <c r="B95" s="19"/>
      <c r="C95" s="2">
        <v>83</v>
      </c>
      <c r="D95" s="6">
        <v>2</v>
      </c>
      <c r="E95" s="6">
        <v>1</v>
      </c>
      <c r="F95" s="6" t="s">
        <v>71</v>
      </c>
      <c r="G95" s="6" t="s">
        <v>41</v>
      </c>
      <c r="H95" s="6" t="s">
        <v>37</v>
      </c>
      <c r="I95" s="6" t="s">
        <v>38</v>
      </c>
      <c r="J95" s="19"/>
      <c r="K95" s="19"/>
      <c r="L95" s="19"/>
      <c r="M95" s="19"/>
      <c r="N95" s="19"/>
    </row>
    <row r="96" spans="1:21" s="3" customFormat="1" x14ac:dyDescent="0.3">
      <c r="A96" s="6" t="s">
        <v>255</v>
      </c>
      <c r="B96" s="19"/>
      <c r="C96" s="6">
        <v>84</v>
      </c>
      <c r="D96" s="6">
        <v>1</v>
      </c>
      <c r="E96" s="6">
        <v>3</v>
      </c>
      <c r="F96" s="6" t="s">
        <v>98</v>
      </c>
      <c r="G96" s="6" t="s">
        <v>41</v>
      </c>
      <c r="H96" s="6" t="s">
        <v>37</v>
      </c>
      <c r="I96" s="6" t="s">
        <v>38</v>
      </c>
      <c r="J96" s="19"/>
      <c r="K96" s="19"/>
      <c r="L96" s="19"/>
      <c r="M96" s="19"/>
      <c r="N96" s="19"/>
    </row>
    <row r="97" spans="1:18" s="3" customFormat="1" x14ac:dyDescent="0.3">
      <c r="A97" s="5" t="s">
        <v>264</v>
      </c>
      <c r="B97" s="19"/>
      <c r="C97" s="2">
        <v>85</v>
      </c>
      <c r="D97" s="6">
        <v>1</v>
      </c>
      <c r="E97" s="6">
        <v>2</v>
      </c>
      <c r="F97" s="6" t="s">
        <v>63</v>
      </c>
      <c r="G97" s="6" t="s">
        <v>61</v>
      </c>
      <c r="H97" s="6">
        <v>1</v>
      </c>
      <c r="I97" s="6" t="s">
        <v>38</v>
      </c>
      <c r="J97" s="19" t="s">
        <v>125</v>
      </c>
      <c r="K97" s="19"/>
      <c r="L97" s="19"/>
      <c r="M97" s="19"/>
      <c r="N97" s="19"/>
    </row>
    <row r="98" spans="1:18" s="3" customFormat="1" x14ac:dyDescent="0.3">
      <c r="A98" s="6" t="s">
        <v>265</v>
      </c>
      <c r="B98" s="19"/>
      <c r="C98" s="6">
        <v>86</v>
      </c>
      <c r="D98" s="6">
        <v>2</v>
      </c>
      <c r="E98" s="6">
        <v>1</v>
      </c>
      <c r="F98" s="6" t="s">
        <v>71</v>
      </c>
      <c r="G98" s="6" t="s">
        <v>41</v>
      </c>
      <c r="H98" s="6" t="s">
        <v>37</v>
      </c>
      <c r="I98" s="6" t="s">
        <v>38</v>
      </c>
      <c r="J98" s="19"/>
      <c r="K98" s="19"/>
      <c r="L98" s="19"/>
      <c r="M98" s="19"/>
      <c r="N98" s="19"/>
    </row>
    <row r="99" spans="1:18" s="3" customFormat="1" x14ac:dyDescent="0.3">
      <c r="A99" s="6" t="s">
        <v>266</v>
      </c>
      <c r="B99" s="19"/>
      <c r="C99" s="2">
        <v>87</v>
      </c>
      <c r="D99" s="6">
        <v>1</v>
      </c>
      <c r="E99" s="6">
        <v>3</v>
      </c>
      <c r="F99" s="6" t="s">
        <v>98</v>
      </c>
      <c r="G99" s="6" t="s">
        <v>41</v>
      </c>
      <c r="H99" s="6" t="s">
        <v>37</v>
      </c>
      <c r="I99" s="6" t="s">
        <v>38</v>
      </c>
      <c r="J99" s="19"/>
      <c r="K99" s="19"/>
      <c r="L99" s="19"/>
      <c r="M99" s="19"/>
      <c r="N99" s="19"/>
    </row>
    <row r="100" spans="1:18" s="3" customFormat="1" x14ac:dyDescent="0.3">
      <c r="A100" s="5" t="s">
        <v>257</v>
      </c>
      <c r="B100" s="19"/>
      <c r="C100" s="6">
        <v>88</v>
      </c>
      <c r="D100" s="6">
        <v>1</v>
      </c>
      <c r="E100" s="6">
        <v>2</v>
      </c>
      <c r="F100" s="6" t="s">
        <v>71</v>
      </c>
      <c r="G100" s="6" t="s">
        <v>41</v>
      </c>
      <c r="H100" s="6" t="s">
        <v>37</v>
      </c>
      <c r="I100" s="6" t="s">
        <v>38</v>
      </c>
      <c r="J100" s="19" t="s">
        <v>125</v>
      </c>
      <c r="K100" s="19"/>
      <c r="L100" s="19"/>
      <c r="M100" s="19"/>
      <c r="N100" s="19"/>
    </row>
    <row r="101" spans="1:18" s="3" customFormat="1" x14ac:dyDescent="0.3">
      <c r="A101" s="6" t="s">
        <v>258</v>
      </c>
      <c r="B101" s="19"/>
      <c r="C101" s="2">
        <v>89</v>
      </c>
      <c r="D101" s="6">
        <v>2</v>
      </c>
      <c r="E101" s="6">
        <v>2</v>
      </c>
      <c r="F101" s="6" t="s">
        <v>71</v>
      </c>
      <c r="G101" s="6" t="s">
        <v>61</v>
      </c>
      <c r="H101" s="6" t="s">
        <v>259</v>
      </c>
      <c r="I101" s="6" t="s">
        <v>38</v>
      </c>
      <c r="J101" s="19"/>
      <c r="K101" s="19"/>
      <c r="L101" s="19"/>
      <c r="M101" s="19"/>
      <c r="N101" s="19"/>
    </row>
    <row r="102" spans="1:18" s="3" customFormat="1" x14ac:dyDescent="0.3">
      <c r="A102" s="6" t="s">
        <v>260</v>
      </c>
      <c r="B102" s="19"/>
      <c r="C102" s="6">
        <v>90</v>
      </c>
      <c r="D102" s="6">
        <v>2</v>
      </c>
      <c r="E102" s="6">
        <v>3</v>
      </c>
      <c r="F102" s="6" t="s">
        <v>98</v>
      </c>
      <c r="G102" s="6" t="s">
        <v>41</v>
      </c>
      <c r="H102" s="6" t="s">
        <v>37</v>
      </c>
      <c r="I102" s="6" t="s">
        <v>38</v>
      </c>
      <c r="J102" s="19"/>
      <c r="K102" s="19"/>
      <c r="L102" s="19"/>
      <c r="M102" s="19"/>
      <c r="N102" s="19"/>
    </row>
    <row r="103" spans="1:18" s="3" customFormat="1" x14ac:dyDescent="0.3">
      <c r="A103" s="5" t="s">
        <v>261</v>
      </c>
      <c r="B103" s="19"/>
      <c r="C103" s="2">
        <v>91</v>
      </c>
      <c r="D103" s="6">
        <v>3</v>
      </c>
      <c r="E103" s="6" t="s">
        <v>159</v>
      </c>
      <c r="F103" s="6" t="s">
        <v>98</v>
      </c>
      <c r="G103" s="6" t="s">
        <v>41</v>
      </c>
      <c r="H103" s="6" t="s">
        <v>37</v>
      </c>
      <c r="I103" s="6" t="s">
        <v>38</v>
      </c>
      <c r="J103" s="19"/>
      <c r="K103" s="19"/>
      <c r="L103" s="19"/>
      <c r="M103" s="19"/>
      <c r="N103" s="19"/>
    </row>
    <row r="104" spans="1:18" s="3" customFormat="1" x14ac:dyDescent="0.3">
      <c r="A104" s="5" t="s">
        <v>262</v>
      </c>
      <c r="B104" s="19"/>
      <c r="C104" s="6">
        <v>92</v>
      </c>
      <c r="D104" s="6">
        <v>1</v>
      </c>
      <c r="E104" s="6">
        <v>2</v>
      </c>
      <c r="F104" s="6" t="s">
        <v>63</v>
      </c>
      <c r="G104" s="6" t="s">
        <v>61</v>
      </c>
      <c r="H104" s="6">
        <v>1</v>
      </c>
      <c r="I104" s="6" t="s">
        <v>38</v>
      </c>
      <c r="J104" s="19" t="s">
        <v>125</v>
      </c>
      <c r="K104" s="19"/>
      <c r="L104" s="19"/>
      <c r="M104" s="19"/>
      <c r="N104" s="19"/>
    </row>
    <row r="105" spans="1:18" s="3" customFormat="1" x14ac:dyDescent="0.3">
      <c r="A105" s="5" t="s">
        <v>270</v>
      </c>
      <c r="B105" s="19"/>
      <c r="C105" s="2">
        <v>93</v>
      </c>
      <c r="D105" s="6">
        <v>2</v>
      </c>
      <c r="E105" s="6">
        <v>1</v>
      </c>
      <c r="F105" s="6" t="s">
        <v>63</v>
      </c>
      <c r="G105" s="6" t="s">
        <v>61</v>
      </c>
      <c r="H105" s="6">
        <v>1</v>
      </c>
      <c r="I105" s="6" t="s">
        <v>38</v>
      </c>
      <c r="J105" s="19"/>
      <c r="K105" s="19"/>
      <c r="L105" s="19"/>
      <c r="M105" s="19"/>
      <c r="N105" s="19"/>
    </row>
    <row r="106" spans="1:18" s="3" customFormat="1" x14ac:dyDescent="0.3">
      <c r="A106" s="6" t="s">
        <v>271</v>
      </c>
      <c r="B106" s="19"/>
      <c r="C106" s="6">
        <v>94</v>
      </c>
      <c r="D106" s="6">
        <v>2</v>
      </c>
      <c r="E106" s="6">
        <v>2</v>
      </c>
      <c r="F106" s="6" t="s">
        <v>71</v>
      </c>
      <c r="G106" s="6" t="s">
        <v>41</v>
      </c>
      <c r="H106" s="6" t="s">
        <v>37</v>
      </c>
      <c r="I106" s="6" t="s">
        <v>38</v>
      </c>
      <c r="J106" s="19"/>
      <c r="K106" s="19"/>
      <c r="L106" s="19"/>
      <c r="M106" s="19"/>
      <c r="N106" s="19"/>
    </row>
    <row r="107" spans="1:18" s="3" customFormat="1" x14ac:dyDescent="0.3">
      <c r="A107" s="6" t="s">
        <v>272</v>
      </c>
      <c r="B107" s="19"/>
      <c r="C107" s="2">
        <v>95</v>
      </c>
      <c r="D107" s="6">
        <v>1</v>
      </c>
      <c r="E107" s="6">
        <v>2</v>
      </c>
      <c r="F107" s="6" t="s">
        <v>98</v>
      </c>
      <c r="G107" s="6" t="s">
        <v>41</v>
      </c>
      <c r="H107" s="6" t="s">
        <v>37</v>
      </c>
      <c r="I107" s="6" t="s">
        <v>38</v>
      </c>
      <c r="J107" s="19"/>
      <c r="K107" s="19"/>
      <c r="L107" s="19"/>
      <c r="M107" s="19"/>
      <c r="N107" s="19"/>
    </row>
    <row r="108" spans="1:18" s="3" customFormat="1" x14ac:dyDescent="0.3">
      <c r="A108" s="6" t="s">
        <v>273</v>
      </c>
      <c r="B108" s="19"/>
      <c r="C108" s="6">
        <v>96</v>
      </c>
      <c r="D108" s="6">
        <v>3</v>
      </c>
      <c r="E108" s="6">
        <v>3</v>
      </c>
      <c r="F108" s="6" t="s">
        <v>98</v>
      </c>
      <c r="G108" s="6" t="s">
        <v>41</v>
      </c>
      <c r="H108" s="6" t="s">
        <v>37</v>
      </c>
      <c r="I108" s="6" t="s">
        <v>38</v>
      </c>
      <c r="J108" s="19"/>
      <c r="K108" s="19"/>
      <c r="L108" s="19"/>
      <c r="M108" s="19"/>
      <c r="N108" s="19"/>
      <c r="R108" s="15"/>
    </row>
    <row r="109" spans="1:18" s="3" customFormat="1" x14ac:dyDescent="0.3">
      <c r="A109" s="5" t="s">
        <v>274</v>
      </c>
      <c r="B109" s="19"/>
      <c r="C109" s="2">
        <v>97</v>
      </c>
      <c r="D109" s="6">
        <v>2</v>
      </c>
      <c r="E109" s="6">
        <v>2</v>
      </c>
      <c r="F109" s="6" t="s">
        <v>63</v>
      </c>
      <c r="G109" s="6" t="s">
        <v>152</v>
      </c>
      <c r="H109" s="6">
        <v>1</v>
      </c>
      <c r="I109" s="6" t="s">
        <v>38</v>
      </c>
      <c r="J109" s="19" t="s">
        <v>125</v>
      </c>
      <c r="K109" s="19"/>
      <c r="L109" s="39" t="s">
        <v>275</v>
      </c>
      <c r="M109" s="19"/>
      <c r="N109" s="19"/>
    </row>
    <row r="110" spans="1:18" s="3" customFormat="1" x14ac:dyDescent="0.3">
      <c r="A110" s="6" t="s">
        <v>276</v>
      </c>
      <c r="B110" s="19"/>
      <c r="C110" s="6">
        <v>98</v>
      </c>
      <c r="D110" s="6">
        <v>2</v>
      </c>
      <c r="E110" s="6">
        <v>1</v>
      </c>
      <c r="F110" s="6" t="s">
        <v>51</v>
      </c>
      <c r="G110" s="6" t="s">
        <v>152</v>
      </c>
      <c r="H110" s="6" t="s">
        <v>277</v>
      </c>
      <c r="I110" s="6" t="s">
        <v>38</v>
      </c>
      <c r="J110" s="19"/>
      <c r="K110" s="19"/>
      <c r="L110" s="19"/>
      <c r="M110" s="19"/>
      <c r="N110" s="19"/>
    </row>
    <row r="111" spans="1:18" s="3" customFormat="1" x14ac:dyDescent="0.3">
      <c r="A111" s="6" t="s">
        <v>278</v>
      </c>
      <c r="B111" s="19"/>
      <c r="C111" s="2">
        <v>99</v>
      </c>
      <c r="D111" s="6">
        <v>2</v>
      </c>
      <c r="E111" s="6">
        <v>3</v>
      </c>
      <c r="F111" s="6" t="s">
        <v>98</v>
      </c>
      <c r="G111" s="6" t="s">
        <v>41</v>
      </c>
      <c r="H111" s="6" t="s">
        <v>37</v>
      </c>
      <c r="I111" s="6" t="s">
        <v>38</v>
      </c>
      <c r="J111" s="19"/>
      <c r="K111" s="19"/>
      <c r="L111" s="19"/>
      <c r="M111" s="19"/>
      <c r="N111" s="19"/>
    </row>
    <row r="112" spans="1:18" s="3" customFormat="1" x14ac:dyDescent="0.3">
      <c r="A112" s="5" t="s">
        <v>284</v>
      </c>
      <c r="B112" s="19"/>
      <c r="C112" s="6">
        <v>100</v>
      </c>
      <c r="D112" s="6">
        <v>1</v>
      </c>
      <c r="E112" s="6">
        <v>1</v>
      </c>
      <c r="F112" s="6" t="s">
        <v>71</v>
      </c>
      <c r="G112" s="6" t="s">
        <v>41</v>
      </c>
      <c r="H112" s="6" t="s">
        <v>37</v>
      </c>
      <c r="I112" s="6" t="s">
        <v>38</v>
      </c>
      <c r="J112" s="19" t="s">
        <v>125</v>
      </c>
      <c r="K112" s="19"/>
      <c r="L112" s="19"/>
      <c r="M112" s="19"/>
      <c r="N112" s="19"/>
    </row>
    <row r="113" spans="1:21" s="3" customFormat="1" x14ac:dyDescent="0.3">
      <c r="A113" s="6" t="s">
        <v>285</v>
      </c>
      <c r="B113" s="19"/>
      <c r="C113" s="2">
        <v>101</v>
      </c>
      <c r="D113" s="6">
        <v>2</v>
      </c>
      <c r="E113" s="6">
        <v>2</v>
      </c>
      <c r="F113" s="6" t="s">
        <v>63</v>
      </c>
      <c r="G113" s="6" t="s">
        <v>61</v>
      </c>
      <c r="H113" s="6" t="s">
        <v>286</v>
      </c>
      <c r="I113" s="6" t="s">
        <v>38</v>
      </c>
      <c r="J113" s="19"/>
      <c r="K113" s="19"/>
      <c r="L113" s="19"/>
      <c r="M113" s="19"/>
      <c r="N113" s="19"/>
    </row>
    <row r="114" spans="1:21" s="3" customFormat="1" x14ac:dyDescent="0.3">
      <c r="A114" s="6" t="s">
        <v>287</v>
      </c>
      <c r="B114" s="19"/>
      <c r="C114" s="6">
        <v>102</v>
      </c>
      <c r="D114" s="6">
        <v>2</v>
      </c>
      <c r="E114" s="6">
        <v>3</v>
      </c>
      <c r="F114" s="6" t="s">
        <v>98</v>
      </c>
      <c r="G114" s="6" t="s">
        <v>41</v>
      </c>
      <c r="H114" s="6" t="s">
        <v>37</v>
      </c>
      <c r="I114" s="6" t="s">
        <v>38</v>
      </c>
      <c r="J114" s="19"/>
      <c r="K114" s="19"/>
      <c r="L114" s="19"/>
      <c r="M114" s="19"/>
      <c r="N114" s="19"/>
    </row>
    <row r="115" spans="1:21" s="3" customFormat="1" x14ac:dyDescent="0.3">
      <c r="A115" s="5" t="s">
        <v>288</v>
      </c>
      <c r="B115" s="19"/>
      <c r="C115" s="2">
        <v>103</v>
      </c>
      <c r="D115" s="6">
        <v>2</v>
      </c>
      <c r="E115" s="6">
        <v>1</v>
      </c>
      <c r="F115" s="6" t="s">
        <v>63</v>
      </c>
      <c r="G115" s="6" t="s">
        <v>61</v>
      </c>
      <c r="H115" s="6">
        <v>1</v>
      </c>
      <c r="I115" s="6" t="s">
        <v>38</v>
      </c>
      <c r="J115" s="3" t="s">
        <v>289</v>
      </c>
      <c r="K115" s="27"/>
      <c r="L115" s="27"/>
      <c r="M115" s="27"/>
      <c r="N115" s="27"/>
    </row>
    <row r="116" spans="1:21" s="3" customFormat="1" x14ac:dyDescent="0.3">
      <c r="A116" s="6" t="s">
        <v>290</v>
      </c>
      <c r="B116" s="19"/>
      <c r="C116" s="6">
        <v>104</v>
      </c>
      <c r="D116" s="6">
        <v>1</v>
      </c>
      <c r="E116" s="6">
        <v>2</v>
      </c>
      <c r="F116" s="6" t="s">
        <v>71</v>
      </c>
      <c r="G116" s="6" t="s">
        <v>41</v>
      </c>
      <c r="H116" s="6" t="s">
        <v>37</v>
      </c>
      <c r="I116" s="6" t="s">
        <v>38</v>
      </c>
      <c r="J116" s="3" t="s">
        <v>291</v>
      </c>
      <c r="K116" s="27"/>
      <c r="L116" s="27"/>
      <c r="M116" s="27"/>
      <c r="N116" s="27"/>
    </row>
    <row r="117" spans="1:21" ht="29.4" customHeight="1" x14ac:dyDescent="0.3">
      <c r="A117" s="6" t="s">
        <v>292</v>
      </c>
      <c r="C117" s="2">
        <v>105</v>
      </c>
      <c r="D117" s="6">
        <v>2</v>
      </c>
      <c r="E117" s="6">
        <v>3</v>
      </c>
      <c r="F117" s="6" t="s">
        <v>71</v>
      </c>
      <c r="G117" s="6" t="s">
        <v>41</v>
      </c>
      <c r="H117" s="6" t="s">
        <v>37</v>
      </c>
      <c r="I117" s="6" t="s">
        <v>38</v>
      </c>
      <c r="J117" s="3" t="s">
        <v>293</v>
      </c>
      <c r="K117" s="19"/>
      <c r="L117" s="3" t="s">
        <v>294</v>
      </c>
      <c r="M117" s="19"/>
      <c r="N117" s="19"/>
      <c r="O117" s="3" t="s">
        <v>42</v>
      </c>
      <c r="P117" s="3" t="s">
        <v>295</v>
      </c>
      <c r="Q117" s="3"/>
      <c r="R117" s="3"/>
      <c r="S117" s="3"/>
      <c r="T117" s="3"/>
      <c r="U117" s="3"/>
    </row>
    <row r="118" spans="1:21" x14ac:dyDescent="0.3">
      <c r="A118" s="6" t="s">
        <v>296</v>
      </c>
      <c r="C118" s="6">
        <v>106</v>
      </c>
      <c r="D118" s="6">
        <v>2</v>
      </c>
      <c r="E118" s="6">
        <v>1</v>
      </c>
      <c r="F118" s="6" t="s">
        <v>71</v>
      </c>
      <c r="G118" s="6" t="s">
        <v>161</v>
      </c>
      <c r="H118" s="6" t="s">
        <v>297</v>
      </c>
      <c r="I118" s="6" t="s">
        <v>38</v>
      </c>
      <c r="J118" s="42"/>
      <c r="K118" s="42"/>
      <c r="L118" s="42"/>
      <c r="M118" s="19"/>
      <c r="N118" s="19"/>
      <c r="O118" s="3"/>
      <c r="P118" s="3"/>
      <c r="Q118" s="3"/>
      <c r="R118" s="15"/>
      <c r="S118" s="3"/>
      <c r="T118" s="3"/>
      <c r="U118" s="3"/>
    </row>
    <row r="119" spans="1:21" s="3" customFormat="1" x14ac:dyDescent="0.3">
      <c r="A119" s="6" t="s">
        <v>298</v>
      </c>
      <c r="B119" s="19"/>
      <c r="C119" s="2">
        <v>107</v>
      </c>
      <c r="D119" s="6" t="s">
        <v>282</v>
      </c>
      <c r="E119" s="6" t="s">
        <v>159</v>
      </c>
      <c r="F119" s="6" t="s">
        <v>98</v>
      </c>
      <c r="G119" s="6" t="s">
        <v>41</v>
      </c>
      <c r="H119" s="6" t="s">
        <v>37</v>
      </c>
      <c r="I119" s="6" t="s">
        <v>38</v>
      </c>
      <c r="J119" s="19" t="s">
        <v>125</v>
      </c>
      <c r="K119" s="19"/>
      <c r="L119" s="19"/>
      <c r="M119" s="19"/>
      <c r="N119" s="19"/>
    </row>
    <row r="120" spans="1:21" s="3" customFormat="1" x14ac:dyDescent="0.3">
      <c r="A120" s="6" t="s">
        <v>299</v>
      </c>
      <c r="B120" s="19"/>
      <c r="C120" s="6">
        <v>108</v>
      </c>
      <c r="D120" s="6">
        <v>3</v>
      </c>
      <c r="E120" s="6" t="s">
        <v>159</v>
      </c>
      <c r="F120" s="6" t="s">
        <v>98</v>
      </c>
      <c r="G120" s="6" t="s">
        <v>41</v>
      </c>
      <c r="H120" s="6" t="s">
        <v>37</v>
      </c>
      <c r="I120" s="6" t="s">
        <v>38</v>
      </c>
      <c r="J120" s="19" t="s">
        <v>125</v>
      </c>
      <c r="K120" s="19"/>
      <c r="L120" s="19"/>
      <c r="M120" s="19"/>
      <c r="N120" s="19"/>
    </row>
    <row r="121" spans="1:21" s="3" customFormat="1" ht="28.8" x14ac:dyDescent="0.3">
      <c r="A121" s="7" t="s">
        <v>343</v>
      </c>
      <c r="B121" s="19"/>
      <c r="C121" s="7"/>
      <c r="D121" s="7"/>
      <c r="E121" s="7"/>
      <c r="F121" s="7"/>
      <c r="G121" s="7"/>
      <c r="H121" s="7"/>
      <c r="I121" s="7"/>
      <c r="J121" s="18"/>
      <c r="K121" s="18"/>
      <c r="L121" s="18"/>
      <c r="M121" s="18"/>
      <c r="N121" s="18"/>
      <c r="O121"/>
      <c r="P121"/>
      <c r="Q121"/>
      <c r="R121" s="15"/>
      <c r="S121"/>
      <c r="T121"/>
      <c r="U121"/>
    </row>
    <row r="122" spans="1:21" s="3" customFormat="1" x14ac:dyDescent="0.3">
      <c r="A122" s="3" t="s">
        <v>344</v>
      </c>
      <c r="B122" s="19"/>
      <c r="D122" s="3" t="s">
        <v>41</v>
      </c>
      <c r="E122" s="3" t="s">
        <v>41</v>
      </c>
      <c r="F122" s="3" t="s">
        <v>315</v>
      </c>
      <c r="G122" s="3" t="s">
        <v>41</v>
      </c>
      <c r="H122" s="20">
        <v>1</v>
      </c>
      <c r="I122" s="3" t="s">
        <v>345</v>
      </c>
      <c r="J122" s="18"/>
      <c r="K122" s="18"/>
      <c r="L122" s="18"/>
      <c r="M122" s="18"/>
      <c r="N122" s="18"/>
      <c r="O122"/>
      <c r="P122"/>
      <c r="Q122"/>
      <c r="R122" s="15"/>
      <c r="S122"/>
      <c r="T122"/>
      <c r="U122"/>
    </row>
    <row r="123" spans="1:21" s="3" customFormat="1" x14ac:dyDescent="0.3">
      <c r="A123" s="5" t="s">
        <v>346</v>
      </c>
      <c r="B123" s="19"/>
      <c r="C123" s="6">
        <v>109</v>
      </c>
      <c r="D123" s="6">
        <v>1</v>
      </c>
      <c r="E123" s="6">
        <v>2</v>
      </c>
      <c r="F123" s="6" t="s">
        <v>63</v>
      </c>
      <c r="G123" s="6" t="s">
        <v>61</v>
      </c>
      <c r="H123" s="6">
        <v>1</v>
      </c>
      <c r="I123" s="6" t="s">
        <v>38</v>
      </c>
      <c r="J123" s="19"/>
      <c r="K123" s="19"/>
      <c r="L123" s="19"/>
      <c r="M123" s="19"/>
      <c r="N123" s="19"/>
    </row>
    <row r="124" spans="1:21" s="3" customFormat="1" x14ac:dyDescent="0.3">
      <c r="A124" s="5" t="s">
        <v>347</v>
      </c>
      <c r="B124" s="19"/>
      <c r="C124" s="6">
        <v>110</v>
      </c>
      <c r="D124" s="6">
        <v>1</v>
      </c>
      <c r="E124" s="6">
        <v>1</v>
      </c>
      <c r="F124" s="6" t="s">
        <v>63</v>
      </c>
      <c r="G124" s="6" t="s">
        <v>61</v>
      </c>
      <c r="H124" s="6">
        <v>1</v>
      </c>
      <c r="I124" s="6" t="s">
        <v>38</v>
      </c>
      <c r="J124" s="19"/>
      <c r="K124" s="19"/>
      <c r="L124" s="19"/>
      <c r="M124" s="19"/>
      <c r="N124" s="19"/>
    </row>
    <row r="125" spans="1:21" s="3" customFormat="1" x14ac:dyDescent="0.3">
      <c r="A125" s="6" t="s">
        <v>348</v>
      </c>
      <c r="B125" s="19"/>
      <c r="C125" s="6">
        <v>111</v>
      </c>
      <c r="D125" s="6">
        <v>2</v>
      </c>
      <c r="E125" s="6">
        <v>1</v>
      </c>
      <c r="F125" s="6" t="s">
        <v>71</v>
      </c>
      <c r="G125" s="6" t="s">
        <v>61</v>
      </c>
      <c r="H125" s="6" t="s">
        <v>349</v>
      </c>
      <c r="I125" s="6" t="s">
        <v>38</v>
      </c>
      <c r="J125" s="19"/>
      <c r="K125" s="19"/>
      <c r="L125" s="19"/>
      <c r="M125" s="19"/>
      <c r="N125" s="19"/>
    </row>
    <row r="126" spans="1:21" s="3" customFormat="1" x14ac:dyDescent="0.3">
      <c r="A126" s="6" t="s">
        <v>350</v>
      </c>
      <c r="B126" s="19"/>
      <c r="C126" s="6">
        <v>112</v>
      </c>
      <c r="D126" s="6">
        <v>2</v>
      </c>
      <c r="E126" s="6">
        <v>2</v>
      </c>
      <c r="F126" s="6" t="s">
        <v>71</v>
      </c>
      <c r="G126" s="6" t="s">
        <v>61</v>
      </c>
      <c r="H126" s="6" t="s">
        <v>351</v>
      </c>
      <c r="I126" s="6" t="s">
        <v>38</v>
      </c>
      <c r="J126" s="19"/>
      <c r="K126" s="19"/>
      <c r="L126" s="19"/>
      <c r="M126" s="19"/>
      <c r="N126" s="19"/>
    </row>
    <row r="127" spans="1:21" s="3" customFormat="1" x14ac:dyDescent="0.3">
      <c r="A127" s="6" t="s">
        <v>352</v>
      </c>
      <c r="B127" s="19"/>
      <c r="C127" s="6">
        <v>113</v>
      </c>
      <c r="D127" s="6">
        <v>2</v>
      </c>
      <c r="E127" s="6">
        <v>3</v>
      </c>
      <c r="F127" s="6" t="s">
        <v>353</v>
      </c>
      <c r="G127" s="6" t="s">
        <v>61</v>
      </c>
      <c r="H127" s="6" t="s">
        <v>37</v>
      </c>
      <c r="I127" s="6" t="s">
        <v>38</v>
      </c>
      <c r="J127" s="19"/>
      <c r="K127" s="19"/>
      <c r="L127" s="19"/>
      <c r="M127" s="19"/>
      <c r="N127" s="19"/>
    </row>
    <row r="128" spans="1:21" s="3" customFormat="1" x14ac:dyDescent="0.3">
      <c r="A128" s="5" t="s">
        <v>354</v>
      </c>
      <c r="B128" s="19"/>
      <c r="C128" s="6">
        <v>114</v>
      </c>
      <c r="D128" s="6">
        <v>1</v>
      </c>
      <c r="E128" s="6">
        <v>1</v>
      </c>
      <c r="F128" s="6" t="s">
        <v>63</v>
      </c>
      <c r="G128" s="6" t="s">
        <v>61</v>
      </c>
      <c r="H128" s="6">
        <v>1</v>
      </c>
      <c r="I128" s="6" t="s">
        <v>38</v>
      </c>
      <c r="J128" s="19"/>
      <c r="K128" s="19"/>
      <c r="L128" s="19"/>
      <c r="M128" s="19"/>
      <c r="N128" s="19"/>
    </row>
    <row r="129" spans="1:18" s="3" customFormat="1" x14ac:dyDescent="0.3">
      <c r="A129" s="5" t="s">
        <v>355</v>
      </c>
      <c r="B129" s="19"/>
      <c r="C129" s="6">
        <v>115</v>
      </c>
      <c r="D129" s="6">
        <v>2</v>
      </c>
      <c r="E129" s="6">
        <v>1</v>
      </c>
      <c r="F129" s="6" t="s">
        <v>71</v>
      </c>
      <c r="G129" s="6" t="s">
        <v>61</v>
      </c>
      <c r="H129" s="6" t="s">
        <v>356</v>
      </c>
      <c r="I129" s="6" t="s">
        <v>38</v>
      </c>
      <c r="J129" s="19" t="s">
        <v>125</v>
      </c>
      <c r="K129" s="19"/>
      <c r="L129" s="19"/>
      <c r="M129" s="19"/>
      <c r="N129" s="19"/>
    </row>
    <row r="130" spans="1:18" s="3" customFormat="1" x14ac:dyDescent="0.3">
      <c r="A130" s="6" t="s">
        <v>357</v>
      </c>
      <c r="B130" s="19"/>
      <c r="C130" s="6">
        <v>116</v>
      </c>
      <c r="D130" s="6" t="s">
        <v>282</v>
      </c>
      <c r="E130" s="6" t="s">
        <v>159</v>
      </c>
      <c r="F130" s="6" t="s">
        <v>98</v>
      </c>
      <c r="G130" s="6" t="s">
        <v>41</v>
      </c>
      <c r="H130" s="6" t="s">
        <v>37</v>
      </c>
      <c r="I130" s="6" t="s">
        <v>38</v>
      </c>
      <c r="J130" s="19" t="s">
        <v>125</v>
      </c>
      <c r="K130" s="19"/>
      <c r="L130" s="19"/>
      <c r="M130" s="19"/>
      <c r="N130" s="19"/>
    </row>
    <row r="131" spans="1:18" s="3" customFormat="1" x14ac:dyDescent="0.3">
      <c r="A131" s="5" t="s">
        <v>522</v>
      </c>
      <c r="B131" s="19"/>
      <c r="C131" s="6">
        <v>195</v>
      </c>
      <c r="D131" s="6"/>
      <c r="E131" s="6"/>
      <c r="F131" s="6"/>
      <c r="G131" s="6"/>
      <c r="H131" s="6"/>
      <c r="I131" s="6"/>
      <c r="J131" s="19"/>
      <c r="K131" s="19"/>
      <c r="L131" s="19"/>
      <c r="M131" s="19"/>
      <c r="N131" s="19"/>
      <c r="R131" s="15"/>
    </row>
    <row r="132" spans="1:18" s="3" customFormat="1" x14ac:dyDescent="0.3">
      <c r="A132" s="7" t="s">
        <v>523</v>
      </c>
      <c r="B132" s="19"/>
      <c r="C132" s="7"/>
      <c r="D132" s="7"/>
      <c r="E132" s="7"/>
      <c r="F132" s="7"/>
      <c r="G132" s="7"/>
      <c r="H132" s="7"/>
      <c r="I132" s="7"/>
      <c r="J132" s="19"/>
      <c r="K132" s="19"/>
      <c r="L132" s="19"/>
      <c r="M132" s="19"/>
      <c r="N132" s="19"/>
    </row>
    <row r="133" spans="1:18" s="3" customFormat="1" x14ac:dyDescent="0.3">
      <c r="A133" s="3" t="s">
        <v>326</v>
      </c>
      <c r="B133" s="19"/>
      <c r="D133" s="3" t="s">
        <v>41</v>
      </c>
      <c r="E133" s="3" t="s">
        <v>41</v>
      </c>
      <c r="F133" s="3" t="s">
        <v>315</v>
      </c>
      <c r="G133" s="3" t="s">
        <v>41</v>
      </c>
      <c r="H133" s="20">
        <v>1</v>
      </c>
      <c r="I133" s="3" t="s">
        <v>524</v>
      </c>
      <c r="J133" s="19" t="s">
        <v>125</v>
      </c>
      <c r="K133" s="19"/>
      <c r="L133" s="19"/>
      <c r="M133" s="19"/>
      <c r="N133" s="19"/>
    </row>
    <row r="134" spans="1:18" s="3" customFormat="1" x14ac:dyDescent="0.3">
      <c r="A134" s="5" t="s">
        <v>525</v>
      </c>
      <c r="B134" s="19"/>
      <c r="C134" s="6">
        <v>117</v>
      </c>
      <c r="D134" s="6">
        <v>1</v>
      </c>
      <c r="E134" s="6">
        <v>1</v>
      </c>
      <c r="F134" s="6" t="s">
        <v>63</v>
      </c>
      <c r="G134" s="6" t="s">
        <v>174</v>
      </c>
      <c r="H134" s="6" t="s">
        <v>171</v>
      </c>
      <c r="I134" s="6" t="s">
        <v>38</v>
      </c>
      <c r="J134" s="19"/>
      <c r="K134" s="19"/>
      <c r="L134" s="19"/>
      <c r="M134" s="19"/>
      <c r="N134" s="19"/>
    </row>
    <row r="135" spans="1:18" s="3" customFormat="1" x14ac:dyDescent="0.3">
      <c r="A135" s="6" t="s">
        <v>526</v>
      </c>
      <c r="B135" s="19"/>
      <c r="C135" s="6">
        <v>118</v>
      </c>
      <c r="D135" s="6">
        <v>2</v>
      </c>
      <c r="E135" s="6">
        <v>2</v>
      </c>
      <c r="F135" s="6" t="s">
        <v>63</v>
      </c>
      <c r="G135" s="6" t="s">
        <v>527</v>
      </c>
      <c r="H135" s="6" t="s">
        <v>386</v>
      </c>
      <c r="I135" s="6" t="s">
        <v>38</v>
      </c>
      <c r="J135" s="19"/>
      <c r="K135" s="19"/>
      <c r="L135" s="19"/>
      <c r="M135" s="19"/>
      <c r="N135" s="19"/>
    </row>
    <row r="136" spans="1:18" s="3" customFormat="1" x14ac:dyDescent="0.3">
      <c r="A136" s="5" t="s">
        <v>528</v>
      </c>
      <c r="B136" s="19"/>
      <c r="C136" s="6">
        <v>119</v>
      </c>
      <c r="D136" s="6">
        <v>2</v>
      </c>
      <c r="E136" s="6">
        <v>3</v>
      </c>
      <c r="F136" s="6" t="s">
        <v>71</v>
      </c>
      <c r="G136" s="6" t="s">
        <v>41</v>
      </c>
      <c r="H136" s="6" t="s">
        <v>37</v>
      </c>
      <c r="I136" s="6" t="s">
        <v>38</v>
      </c>
      <c r="J136" s="19"/>
      <c r="K136" s="19"/>
      <c r="L136" s="19"/>
      <c r="M136" s="19"/>
      <c r="N136" s="19"/>
    </row>
    <row r="137" spans="1:18" s="3" customFormat="1" x14ac:dyDescent="0.3">
      <c r="A137" s="5" t="s">
        <v>529</v>
      </c>
      <c r="B137" s="19"/>
      <c r="C137" s="6">
        <v>120</v>
      </c>
      <c r="D137" s="6">
        <v>1</v>
      </c>
      <c r="E137" s="6">
        <v>1</v>
      </c>
      <c r="F137" s="6" t="s">
        <v>71</v>
      </c>
      <c r="G137" s="6" t="s">
        <v>527</v>
      </c>
      <c r="H137" s="6" t="s">
        <v>386</v>
      </c>
      <c r="I137" s="6" t="s">
        <v>38</v>
      </c>
      <c r="J137" s="19" t="s">
        <v>125</v>
      </c>
      <c r="K137" s="19"/>
      <c r="L137" s="19"/>
      <c r="M137" s="19"/>
      <c r="N137" s="19"/>
    </row>
    <row r="138" spans="1:18" s="3" customFormat="1" x14ac:dyDescent="0.3">
      <c r="A138" s="6" t="s">
        <v>194</v>
      </c>
      <c r="B138" s="19"/>
      <c r="C138" s="6">
        <v>121</v>
      </c>
      <c r="D138" s="6">
        <v>2</v>
      </c>
      <c r="E138" s="6">
        <v>2</v>
      </c>
      <c r="F138" s="6" t="s">
        <v>63</v>
      </c>
      <c r="G138" s="6" t="s">
        <v>527</v>
      </c>
      <c r="H138" s="6" t="s">
        <v>164</v>
      </c>
      <c r="I138" s="6" t="s">
        <v>38</v>
      </c>
      <c r="J138" s="19" t="s">
        <v>125</v>
      </c>
      <c r="K138" s="19"/>
      <c r="L138" s="19"/>
      <c r="M138" s="19"/>
      <c r="N138" s="19"/>
    </row>
    <row r="139" spans="1:18" s="3" customFormat="1" x14ac:dyDescent="0.3">
      <c r="A139" s="5" t="s">
        <v>530</v>
      </c>
      <c r="B139" s="19"/>
      <c r="C139" s="6">
        <v>122</v>
      </c>
      <c r="D139" s="6">
        <v>1</v>
      </c>
      <c r="E139" s="6">
        <v>1</v>
      </c>
      <c r="F139" s="6" t="s">
        <v>63</v>
      </c>
      <c r="G139" s="6" t="s">
        <v>174</v>
      </c>
      <c r="H139" s="6" t="s">
        <v>171</v>
      </c>
      <c r="I139" s="6" t="s">
        <v>38</v>
      </c>
      <c r="J139" s="19"/>
      <c r="K139" s="19"/>
      <c r="L139" s="19"/>
      <c r="M139" s="19"/>
      <c r="N139" s="19"/>
    </row>
    <row r="140" spans="1:18" s="3" customFormat="1" x14ac:dyDescent="0.3">
      <c r="A140" s="5" t="s">
        <v>173</v>
      </c>
      <c r="B140" s="19"/>
      <c r="C140" s="6">
        <v>123</v>
      </c>
      <c r="D140" s="6">
        <v>1</v>
      </c>
      <c r="E140" s="6">
        <v>1</v>
      </c>
      <c r="F140" s="6" t="s">
        <v>63</v>
      </c>
      <c r="G140" s="6" t="s">
        <v>174</v>
      </c>
      <c r="H140" s="6" t="s">
        <v>175</v>
      </c>
      <c r="I140" s="6" t="s">
        <v>38</v>
      </c>
      <c r="J140" s="19"/>
      <c r="K140" s="19"/>
      <c r="L140" s="19"/>
      <c r="M140" s="19"/>
      <c r="N140" s="19"/>
    </row>
    <row r="141" spans="1:18" s="3" customFormat="1" x14ac:dyDescent="0.3">
      <c r="A141" s="5" t="s">
        <v>176</v>
      </c>
      <c r="B141" s="19"/>
      <c r="C141" s="6">
        <v>124</v>
      </c>
      <c r="D141" s="6">
        <v>1</v>
      </c>
      <c r="E141" s="6">
        <v>1</v>
      </c>
      <c r="F141" s="6" t="s">
        <v>63</v>
      </c>
      <c r="G141" s="6" t="s">
        <v>174</v>
      </c>
      <c r="H141" s="6" t="s">
        <v>171</v>
      </c>
      <c r="I141" s="6" t="s">
        <v>38</v>
      </c>
      <c r="J141" s="19"/>
      <c r="K141" s="19"/>
      <c r="L141" s="19"/>
      <c r="M141" s="19"/>
      <c r="N141" s="19"/>
    </row>
    <row r="142" spans="1:18" s="3" customFormat="1" x14ac:dyDescent="0.3">
      <c r="A142" s="5" t="s">
        <v>179</v>
      </c>
      <c r="B142" s="19"/>
      <c r="C142" s="6">
        <v>125</v>
      </c>
      <c r="D142" s="6">
        <v>1</v>
      </c>
      <c r="E142" s="6">
        <v>1</v>
      </c>
      <c r="F142" s="6" t="s">
        <v>63</v>
      </c>
      <c r="G142" s="6" t="s">
        <v>180</v>
      </c>
      <c r="H142" s="6" t="s">
        <v>171</v>
      </c>
      <c r="I142" s="6" t="s">
        <v>38</v>
      </c>
      <c r="J142" s="19"/>
      <c r="K142" s="19"/>
      <c r="L142" s="19"/>
      <c r="M142" s="19"/>
      <c r="N142" s="19"/>
    </row>
    <row r="143" spans="1:18" s="3" customFormat="1" x14ac:dyDescent="0.3">
      <c r="A143" s="6" t="s">
        <v>181</v>
      </c>
      <c r="B143" s="19"/>
      <c r="C143" s="6">
        <v>126</v>
      </c>
      <c r="D143" s="6">
        <v>2</v>
      </c>
      <c r="E143" s="6">
        <v>2</v>
      </c>
      <c r="F143" s="6" t="s">
        <v>63</v>
      </c>
      <c r="G143" s="6" t="s">
        <v>180</v>
      </c>
      <c r="H143" s="6" t="s">
        <v>182</v>
      </c>
      <c r="I143" s="6" t="s">
        <v>38</v>
      </c>
      <c r="J143" s="19"/>
      <c r="K143" s="19"/>
      <c r="L143" s="19"/>
      <c r="M143" s="19"/>
      <c r="N143" s="19"/>
    </row>
    <row r="144" spans="1:18" s="3" customFormat="1" x14ac:dyDescent="0.3">
      <c r="A144" s="5" t="s">
        <v>531</v>
      </c>
      <c r="B144" s="19"/>
      <c r="C144" s="6">
        <v>127</v>
      </c>
      <c r="D144" s="6">
        <v>1</v>
      </c>
      <c r="E144" s="6">
        <v>1</v>
      </c>
      <c r="F144" s="6" t="s">
        <v>63</v>
      </c>
      <c r="G144" s="6" t="s">
        <v>180</v>
      </c>
      <c r="H144" s="6" t="s">
        <v>171</v>
      </c>
      <c r="I144" s="6" t="s">
        <v>38</v>
      </c>
      <c r="J144" s="19"/>
      <c r="K144" s="19"/>
      <c r="L144" s="19"/>
      <c r="M144" s="19"/>
      <c r="N144" s="19"/>
    </row>
    <row r="145" spans="1:21" s="3" customFormat="1" x14ac:dyDescent="0.3">
      <c r="A145" s="6" t="s">
        <v>532</v>
      </c>
      <c r="B145" s="19"/>
      <c r="C145" s="6">
        <v>128</v>
      </c>
      <c r="D145" s="6">
        <v>2</v>
      </c>
      <c r="E145" s="6">
        <v>2</v>
      </c>
      <c r="F145" s="6" t="s">
        <v>63</v>
      </c>
      <c r="G145" s="6" t="s">
        <v>180</v>
      </c>
      <c r="H145" s="6" t="s">
        <v>182</v>
      </c>
      <c r="I145" s="6" t="s">
        <v>38</v>
      </c>
      <c r="J145" s="19"/>
      <c r="K145" s="19"/>
      <c r="L145" s="19"/>
      <c r="M145" s="19"/>
      <c r="N145" s="19"/>
    </row>
    <row r="146" spans="1:21" s="3" customFormat="1" x14ac:dyDescent="0.3">
      <c r="A146" s="6" t="s">
        <v>533</v>
      </c>
      <c r="B146" s="19"/>
      <c r="C146" s="6">
        <v>129</v>
      </c>
      <c r="D146" s="6">
        <v>2</v>
      </c>
      <c r="E146" s="6">
        <v>3</v>
      </c>
      <c r="F146" s="6" t="s">
        <v>98</v>
      </c>
      <c r="G146" s="6" t="s">
        <v>41</v>
      </c>
      <c r="H146" s="6" t="s">
        <v>37</v>
      </c>
      <c r="I146" s="6" t="s">
        <v>38</v>
      </c>
      <c r="J146" s="19"/>
      <c r="K146" s="19"/>
      <c r="L146" s="19"/>
      <c r="M146" s="19"/>
      <c r="N146" s="19"/>
    </row>
    <row r="147" spans="1:21" s="3" customFormat="1" x14ac:dyDescent="0.3">
      <c r="A147" s="5" t="s">
        <v>183</v>
      </c>
      <c r="B147" s="19"/>
      <c r="C147" s="6">
        <v>130</v>
      </c>
      <c r="D147" s="6">
        <v>1</v>
      </c>
      <c r="E147" s="6">
        <v>1</v>
      </c>
      <c r="F147" s="6" t="s">
        <v>63</v>
      </c>
      <c r="G147" s="6" t="s">
        <v>180</v>
      </c>
      <c r="H147" s="6" t="s">
        <v>171</v>
      </c>
      <c r="I147" s="6" t="s">
        <v>38</v>
      </c>
      <c r="J147" s="19"/>
      <c r="K147" s="19"/>
      <c r="L147" s="19"/>
      <c r="M147" s="19"/>
      <c r="N147" s="19"/>
    </row>
    <row r="148" spans="1:21" s="3" customFormat="1" x14ac:dyDescent="0.3">
      <c r="A148" s="6" t="s">
        <v>184</v>
      </c>
      <c r="B148" s="19"/>
      <c r="C148" s="6">
        <v>131</v>
      </c>
      <c r="D148" s="6">
        <v>2</v>
      </c>
      <c r="E148" s="6">
        <v>2</v>
      </c>
      <c r="F148" s="6" t="s">
        <v>63</v>
      </c>
      <c r="G148" s="6" t="s">
        <v>180</v>
      </c>
      <c r="H148" s="6" t="s">
        <v>182</v>
      </c>
      <c r="I148" s="6" t="s">
        <v>38</v>
      </c>
      <c r="J148" s="19"/>
      <c r="K148" s="19"/>
      <c r="L148" s="19"/>
      <c r="M148" s="19"/>
      <c r="N148" s="19"/>
    </row>
    <row r="149" spans="1:21" s="3" customFormat="1" x14ac:dyDescent="0.3">
      <c r="A149" s="5" t="s">
        <v>185</v>
      </c>
      <c r="B149" s="19"/>
      <c r="C149" s="6">
        <v>132</v>
      </c>
      <c r="D149" s="6">
        <v>1</v>
      </c>
      <c r="E149" s="6">
        <v>1</v>
      </c>
      <c r="F149" s="6" t="s">
        <v>63</v>
      </c>
      <c r="G149" s="6" t="s">
        <v>180</v>
      </c>
      <c r="H149" s="6" t="s">
        <v>171</v>
      </c>
      <c r="I149" s="6" t="s">
        <v>38</v>
      </c>
      <c r="J149" s="19"/>
      <c r="K149" s="19"/>
      <c r="L149" s="19"/>
      <c r="M149" s="19"/>
      <c r="N149" s="19"/>
    </row>
    <row r="150" spans="1:21" s="3" customFormat="1" x14ac:dyDescent="0.3">
      <c r="A150" s="6" t="s">
        <v>186</v>
      </c>
      <c r="B150" s="19"/>
      <c r="C150" s="6">
        <v>133</v>
      </c>
      <c r="D150" s="6">
        <v>2</v>
      </c>
      <c r="E150" s="6">
        <v>2</v>
      </c>
      <c r="F150" s="6" t="s">
        <v>63</v>
      </c>
      <c r="G150" s="6" t="s">
        <v>180</v>
      </c>
      <c r="H150" s="6" t="s">
        <v>182</v>
      </c>
      <c r="I150" s="6" t="s">
        <v>38</v>
      </c>
      <c r="J150" s="19"/>
      <c r="K150" s="19"/>
      <c r="L150" s="19"/>
      <c r="M150" s="19"/>
      <c r="N150" s="19"/>
    </row>
    <row r="151" spans="1:21" s="3" customFormat="1" x14ac:dyDescent="0.3">
      <c r="A151" s="6" t="s">
        <v>187</v>
      </c>
      <c r="B151" s="19"/>
      <c r="C151" s="6">
        <v>134</v>
      </c>
      <c r="D151" s="6">
        <v>2</v>
      </c>
      <c r="E151" s="6">
        <v>3</v>
      </c>
      <c r="F151" s="6" t="s">
        <v>98</v>
      </c>
      <c r="G151" s="6" t="s">
        <v>41</v>
      </c>
      <c r="H151" s="6" t="s">
        <v>37</v>
      </c>
      <c r="I151" s="6" t="s">
        <v>38</v>
      </c>
      <c r="J151" s="19"/>
      <c r="K151" s="19"/>
      <c r="L151" s="19"/>
      <c r="M151" s="19"/>
      <c r="N151" s="19"/>
    </row>
    <row r="152" spans="1:21" s="3" customFormat="1" x14ac:dyDescent="0.3">
      <c r="A152" s="5" t="s">
        <v>166</v>
      </c>
      <c r="B152" s="19"/>
      <c r="C152" s="6">
        <v>135</v>
      </c>
      <c r="D152" s="6">
        <v>1</v>
      </c>
      <c r="E152" s="6">
        <v>1</v>
      </c>
      <c r="F152" s="6" t="s">
        <v>71</v>
      </c>
      <c r="G152" s="6" t="s">
        <v>527</v>
      </c>
      <c r="H152" s="6" t="s">
        <v>37</v>
      </c>
      <c r="I152" s="6" t="s">
        <v>38</v>
      </c>
      <c r="J152" s="19" t="s">
        <v>125</v>
      </c>
      <c r="K152" s="19"/>
      <c r="L152" s="19"/>
      <c r="M152" s="19"/>
      <c r="N152" s="19"/>
    </row>
    <row r="153" spans="1:21" s="3" customFormat="1" x14ac:dyDescent="0.3">
      <c r="A153" s="6" t="s">
        <v>167</v>
      </c>
      <c r="B153" s="19"/>
      <c r="C153" s="6">
        <v>136</v>
      </c>
      <c r="D153" s="6">
        <v>2</v>
      </c>
      <c r="E153" s="6">
        <v>2</v>
      </c>
      <c r="F153" s="6" t="s">
        <v>63</v>
      </c>
      <c r="G153" s="6" t="s">
        <v>527</v>
      </c>
      <c r="H153" s="6" t="s">
        <v>168</v>
      </c>
      <c r="I153" s="6" t="s">
        <v>38</v>
      </c>
      <c r="J153" s="19"/>
      <c r="K153" s="19"/>
      <c r="L153" s="19"/>
      <c r="M153" s="19"/>
      <c r="N153" s="19"/>
    </row>
    <row r="154" spans="1:21" s="3" customFormat="1" x14ac:dyDescent="0.3">
      <c r="A154" s="6" t="s">
        <v>169</v>
      </c>
      <c r="B154" s="19"/>
      <c r="C154" s="6">
        <v>137</v>
      </c>
      <c r="D154" s="6">
        <v>2</v>
      </c>
      <c r="E154" s="6">
        <v>3</v>
      </c>
      <c r="F154" s="6" t="s">
        <v>71</v>
      </c>
      <c r="G154" s="6" t="s">
        <v>41</v>
      </c>
      <c r="H154" s="6" t="s">
        <v>37</v>
      </c>
      <c r="I154" s="6" t="s">
        <v>38</v>
      </c>
      <c r="J154" s="19"/>
      <c r="K154" s="19"/>
      <c r="L154" s="19"/>
      <c r="M154" s="19"/>
      <c r="N154" s="19"/>
    </row>
    <row r="155" spans="1:21" x14ac:dyDescent="0.3">
      <c r="A155" s="5" t="s">
        <v>191</v>
      </c>
      <c r="C155" s="6">
        <v>138</v>
      </c>
      <c r="D155" s="6">
        <v>1</v>
      </c>
      <c r="E155" s="6">
        <v>1</v>
      </c>
      <c r="F155" s="6" t="s">
        <v>63</v>
      </c>
      <c r="G155" s="6" t="s">
        <v>41</v>
      </c>
      <c r="H155" s="6" t="s">
        <v>171</v>
      </c>
      <c r="I155" s="6" t="s">
        <v>38</v>
      </c>
      <c r="J155" s="19" t="s">
        <v>125</v>
      </c>
      <c r="K155" s="19"/>
      <c r="L155" s="19"/>
      <c r="M155" s="19"/>
      <c r="N155" s="19"/>
      <c r="O155" s="3"/>
      <c r="P155" s="3"/>
      <c r="Q155" s="3"/>
      <c r="R155" s="3"/>
      <c r="S155" s="3"/>
      <c r="T155" s="3"/>
      <c r="U155" s="3"/>
    </row>
    <row r="156" spans="1:21" x14ac:dyDescent="0.3">
      <c r="A156" s="6" t="s">
        <v>192</v>
      </c>
      <c r="C156" s="6">
        <v>139</v>
      </c>
      <c r="D156" s="6">
        <v>2</v>
      </c>
      <c r="E156" s="6">
        <v>3</v>
      </c>
      <c r="F156" s="6" t="s">
        <v>63</v>
      </c>
      <c r="G156" s="6" t="s">
        <v>41</v>
      </c>
      <c r="H156" s="6" t="s">
        <v>193</v>
      </c>
      <c r="I156" s="6" t="s">
        <v>38</v>
      </c>
      <c r="J156" s="19"/>
      <c r="K156" s="19"/>
      <c r="L156" s="19"/>
      <c r="M156" s="19"/>
      <c r="N156" s="19"/>
      <c r="O156" s="3"/>
      <c r="P156" s="3"/>
      <c r="Q156" s="3"/>
      <c r="R156" s="3"/>
      <c r="S156" s="3"/>
      <c r="T156" s="3"/>
      <c r="U156" s="3"/>
    </row>
    <row r="157" spans="1:21" x14ac:dyDescent="0.3">
      <c r="A157" s="5" t="s">
        <v>534</v>
      </c>
      <c r="C157" s="6">
        <v>140</v>
      </c>
      <c r="D157" s="6">
        <v>1</v>
      </c>
      <c r="E157" s="6">
        <v>1</v>
      </c>
      <c r="F157" s="6" t="s">
        <v>71</v>
      </c>
      <c r="G157" s="6" t="s">
        <v>41</v>
      </c>
      <c r="H157" s="6" t="s">
        <v>37</v>
      </c>
      <c r="I157" s="6" t="s">
        <v>38</v>
      </c>
      <c r="J157" s="19" t="s">
        <v>125</v>
      </c>
      <c r="K157" s="19"/>
      <c r="L157" s="19"/>
      <c r="M157" s="19"/>
      <c r="N157" s="19"/>
      <c r="O157" s="3"/>
      <c r="P157" s="3"/>
      <c r="Q157" s="3"/>
      <c r="R157" s="3"/>
      <c r="S157" s="3"/>
      <c r="T157" s="3"/>
      <c r="U157" s="3"/>
    </row>
    <row r="158" spans="1:21" x14ac:dyDescent="0.3">
      <c r="A158" s="6" t="s">
        <v>535</v>
      </c>
      <c r="C158" s="6">
        <v>141</v>
      </c>
      <c r="D158" s="6">
        <v>2</v>
      </c>
      <c r="E158" s="6">
        <v>3</v>
      </c>
      <c r="F158" s="6" t="s">
        <v>71</v>
      </c>
      <c r="G158" s="6" t="s">
        <v>41</v>
      </c>
      <c r="H158" s="6" t="s">
        <v>37</v>
      </c>
      <c r="I158" s="6" t="s">
        <v>38</v>
      </c>
      <c r="J158" s="19"/>
      <c r="K158" s="19"/>
      <c r="L158" s="19"/>
      <c r="M158" s="19"/>
      <c r="N158" s="19"/>
      <c r="O158" s="3"/>
      <c r="P158" s="3"/>
      <c r="Q158" s="3"/>
      <c r="R158" s="3"/>
      <c r="S158" s="3"/>
      <c r="T158" s="3"/>
      <c r="U158" s="3"/>
    </row>
    <row r="159" spans="1:21" x14ac:dyDescent="0.3">
      <c r="A159" s="7" t="s">
        <v>358</v>
      </c>
      <c r="C159" s="7"/>
      <c r="D159" s="7"/>
      <c r="E159" s="7"/>
      <c r="F159" s="7"/>
      <c r="G159" s="7"/>
      <c r="H159" s="7"/>
      <c r="I159" s="7"/>
      <c r="J159" s="18"/>
      <c r="K159" s="18"/>
      <c r="L159" s="18"/>
      <c r="M159" s="18"/>
      <c r="N159" s="18"/>
      <c r="R159" s="15"/>
    </row>
    <row r="160" spans="1:21" x14ac:dyDescent="0.3">
      <c r="A160" s="3" t="s">
        <v>326</v>
      </c>
      <c r="C160" s="3"/>
      <c r="D160" s="3" t="s">
        <v>41</v>
      </c>
      <c r="E160" s="3" t="s">
        <v>41</v>
      </c>
      <c r="F160" s="3" t="s">
        <v>315</v>
      </c>
      <c r="G160" s="3" t="s">
        <v>41</v>
      </c>
      <c r="H160" s="20">
        <v>1</v>
      </c>
      <c r="I160" s="3" t="s">
        <v>359</v>
      </c>
      <c r="J160" s="18" t="s">
        <v>125</v>
      </c>
      <c r="K160" s="18"/>
      <c r="L160" s="18"/>
      <c r="M160" s="18"/>
      <c r="N160" s="18"/>
      <c r="R160" s="15"/>
    </row>
    <row r="161" spans="1:21" x14ac:dyDescent="0.3">
      <c r="A161" s="1" t="s">
        <v>360</v>
      </c>
      <c r="C161" s="2">
        <v>142</v>
      </c>
      <c r="D161" s="2">
        <v>1</v>
      </c>
      <c r="E161" s="2">
        <v>1</v>
      </c>
      <c r="F161" s="2" t="s">
        <v>94</v>
      </c>
      <c r="G161" s="2" t="s">
        <v>41</v>
      </c>
      <c r="H161" s="2">
        <v>1</v>
      </c>
      <c r="I161" s="2" t="s">
        <v>361</v>
      </c>
      <c r="J161" s="18" t="s">
        <v>125</v>
      </c>
      <c r="K161" s="18"/>
      <c r="L161" s="18"/>
      <c r="M161" s="18"/>
      <c r="N161" s="18"/>
      <c r="R161" s="15"/>
    </row>
    <row r="162" spans="1:21" x14ac:dyDescent="0.3">
      <c r="A162" s="2" t="s">
        <v>362</v>
      </c>
      <c r="C162" s="2">
        <v>143</v>
      </c>
      <c r="D162" s="6">
        <v>1</v>
      </c>
      <c r="E162" s="6">
        <v>1</v>
      </c>
      <c r="F162" s="6" t="s">
        <v>63</v>
      </c>
      <c r="G162" s="6" t="s">
        <v>161</v>
      </c>
      <c r="H162" s="6">
        <v>1</v>
      </c>
      <c r="I162" s="6" t="s">
        <v>38</v>
      </c>
      <c r="J162" s="18"/>
      <c r="K162" s="18"/>
      <c r="L162" s="18"/>
      <c r="M162" s="18"/>
      <c r="N162" s="18"/>
      <c r="R162" s="15"/>
    </row>
    <row r="163" spans="1:21" x14ac:dyDescent="0.3">
      <c r="A163" s="2" t="s">
        <v>363</v>
      </c>
      <c r="C163" s="2">
        <v>144</v>
      </c>
      <c r="D163" s="6">
        <v>1</v>
      </c>
      <c r="E163" s="6">
        <v>1</v>
      </c>
      <c r="F163" s="6" t="s">
        <v>63</v>
      </c>
      <c r="G163" s="6" t="s">
        <v>161</v>
      </c>
      <c r="H163" s="6">
        <v>1</v>
      </c>
      <c r="I163" s="6" t="s">
        <v>38</v>
      </c>
      <c r="J163" s="18"/>
      <c r="K163" s="18"/>
      <c r="L163" s="18"/>
      <c r="M163" s="18"/>
      <c r="N163" s="18"/>
      <c r="R163" s="15"/>
    </row>
    <row r="164" spans="1:21" x14ac:dyDescent="0.3">
      <c r="A164" s="2" t="s">
        <v>364</v>
      </c>
      <c r="C164" s="2">
        <v>145</v>
      </c>
      <c r="D164" s="6">
        <v>1</v>
      </c>
      <c r="E164" s="6">
        <v>1</v>
      </c>
      <c r="F164" s="6" t="s">
        <v>63</v>
      </c>
      <c r="G164" s="6" t="s">
        <v>161</v>
      </c>
      <c r="H164" s="6">
        <v>1</v>
      </c>
      <c r="I164" s="6" t="s">
        <v>38</v>
      </c>
      <c r="J164" s="18"/>
      <c r="K164" s="18"/>
      <c r="L164" s="18"/>
      <c r="M164" s="18"/>
      <c r="N164" s="18"/>
      <c r="R164" s="15"/>
    </row>
    <row r="165" spans="1:21" x14ac:dyDescent="0.3">
      <c r="A165" s="2" t="s">
        <v>365</v>
      </c>
      <c r="C165" s="2">
        <v>146</v>
      </c>
      <c r="D165" s="6">
        <v>2</v>
      </c>
      <c r="E165" s="6">
        <v>1</v>
      </c>
      <c r="F165" s="6" t="s">
        <v>63</v>
      </c>
      <c r="G165" s="6" t="s">
        <v>161</v>
      </c>
      <c r="H165" s="6">
        <v>1</v>
      </c>
      <c r="I165" s="6" t="s">
        <v>38</v>
      </c>
      <c r="J165" s="18"/>
      <c r="K165" s="18"/>
      <c r="L165" s="18"/>
      <c r="M165" s="18"/>
      <c r="N165" s="18"/>
      <c r="R165" s="15"/>
    </row>
    <row r="166" spans="1:21" x14ac:dyDescent="0.3">
      <c r="A166" s="2" t="s">
        <v>366</v>
      </c>
      <c r="C166" s="2">
        <v>147</v>
      </c>
      <c r="D166" s="6">
        <v>2</v>
      </c>
      <c r="E166" s="6">
        <v>1</v>
      </c>
      <c r="F166" s="6" t="s">
        <v>63</v>
      </c>
      <c r="G166" s="6" t="s">
        <v>161</v>
      </c>
      <c r="H166" s="6">
        <v>1</v>
      </c>
      <c r="I166" s="6" t="s">
        <v>38</v>
      </c>
      <c r="J166" s="18"/>
      <c r="K166" s="18"/>
      <c r="L166" s="18"/>
      <c r="M166" s="18"/>
      <c r="N166" s="18"/>
      <c r="R166" s="15"/>
    </row>
    <row r="167" spans="1:21" x14ac:dyDescent="0.3">
      <c r="A167" s="2" t="s">
        <v>367</v>
      </c>
      <c r="C167" s="2">
        <v>148</v>
      </c>
      <c r="D167" s="6">
        <v>1</v>
      </c>
      <c r="E167" s="6">
        <v>1</v>
      </c>
      <c r="F167" s="6" t="s">
        <v>98</v>
      </c>
      <c r="G167" s="6" t="s">
        <v>41</v>
      </c>
      <c r="H167" s="6" t="s">
        <v>368</v>
      </c>
      <c r="I167" s="6" t="s">
        <v>38</v>
      </c>
      <c r="J167" s="18"/>
      <c r="K167" s="18"/>
      <c r="L167" s="18"/>
      <c r="M167" s="18"/>
      <c r="N167" s="18"/>
      <c r="R167" s="15"/>
    </row>
    <row r="168" spans="1:21" x14ac:dyDescent="0.3">
      <c r="A168" s="2" t="s">
        <v>369</v>
      </c>
      <c r="C168" s="2">
        <v>149</v>
      </c>
      <c r="D168" s="6">
        <v>1</v>
      </c>
      <c r="E168" s="6">
        <v>1</v>
      </c>
      <c r="F168" s="6" t="s">
        <v>71</v>
      </c>
      <c r="G168" s="6" t="s">
        <v>41</v>
      </c>
      <c r="H168" s="6" t="s">
        <v>37</v>
      </c>
      <c r="I168" s="6" t="s">
        <v>38</v>
      </c>
      <c r="J168" s="18"/>
      <c r="K168" s="18"/>
      <c r="L168" s="18"/>
      <c r="M168" s="18"/>
      <c r="N168" s="18"/>
      <c r="R168" s="15"/>
    </row>
    <row r="169" spans="1:21" x14ac:dyDescent="0.3">
      <c r="A169" s="2" t="s">
        <v>370</v>
      </c>
      <c r="C169" s="2">
        <v>150</v>
      </c>
      <c r="D169" s="6">
        <v>1</v>
      </c>
      <c r="E169" s="6">
        <v>1</v>
      </c>
      <c r="F169" s="6" t="s">
        <v>98</v>
      </c>
      <c r="G169" s="6" t="s">
        <v>41</v>
      </c>
      <c r="H169" s="6" t="s">
        <v>368</v>
      </c>
      <c r="I169" s="6" t="s">
        <v>38</v>
      </c>
      <c r="J169" s="18"/>
      <c r="K169" s="18"/>
      <c r="L169" s="18"/>
      <c r="M169" s="18"/>
      <c r="N169" s="18"/>
      <c r="R169" s="15"/>
    </row>
    <row r="170" spans="1:21" x14ac:dyDescent="0.3">
      <c r="A170" s="1" t="s">
        <v>371</v>
      </c>
      <c r="C170" s="2">
        <v>151</v>
      </c>
      <c r="D170" s="2">
        <v>2</v>
      </c>
      <c r="E170" s="2">
        <v>1</v>
      </c>
      <c r="F170" s="2" t="s">
        <v>94</v>
      </c>
      <c r="G170" s="2" t="s">
        <v>41</v>
      </c>
      <c r="H170" s="2">
        <v>1</v>
      </c>
      <c r="I170" s="2" t="s">
        <v>372</v>
      </c>
      <c r="J170" s="18" t="s">
        <v>125</v>
      </c>
      <c r="K170" s="18"/>
      <c r="L170" s="18"/>
      <c r="M170" s="18"/>
      <c r="N170" s="18"/>
      <c r="R170" s="15"/>
    </row>
    <row r="171" spans="1:21" s="3" customFormat="1" x14ac:dyDescent="0.3">
      <c r="A171" s="2" t="s">
        <v>373</v>
      </c>
      <c r="B171" s="19"/>
      <c r="C171" s="2">
        <v>152</v>
      </c>
      <c r="D171" s="6">
        <v>2</v>
      </c>
      <c r="E171" s="6">
        <v>1</v>
      </c>
      <c r="F171" s="6" t="s">
        <v>63</v>
      </c>
      <c r="G171" s="6" t="s">
        <v>161</v>
      </c>
      <c r="H171" s="6">
        <v>1</v>
      </c>
      <c r="I171" s="6" t="s">
        <v>38</v>
      </c>
      <c r="J171" s="18"/>
      <c r="K171" s="18"/>
      <c r="L171" s="18"/>
      <c r="M171" s="18"/>
      <c r="N171" s="18"/>
      <c r="O171"/>
      <c r="P171"/>
      <c r="Q171"/>
      <c r="R171" s="15"/>
      <c r="S171"/>
      <c r="T171"/>
      <c r="U171"/>
    </row>
    <row r="172" spans="1:21" s="3" customFormat="1" x14ac:dyDescent="0.3">
      <c r="A172" s="2" t="s">
        <v>374</v>
      </c>
      <c r="B172" s="19"/>
      <c r="C172" s="2">
        <v>153</v>
      </c>
      <c r="D172" s="6">
        <v>2</v>
      </c>
      <c r="E172" s="6">
        <v>1</v>
      </c>
      <c r="F172" s="6" t="s">
        <v>63</v>
      </c>
      <c r="G172" s="6" t="s">
        <v>375</v>
      </c>
      <c r="H172" s="6">
        <v>1</v>
      </c>
      <c r="I172" s="6" t="s">
        <v>38</v>
      </c>
      <c r="J172" s="18"/>
      <c r="K172" s="18"/>
      <c r="L172" s="18"/>
      <c r="M172" s="18"/>
      <c r="N172" s="18"/>
      <c r="O172"/>
      <c r="P172"/>
      <c r="Q172"/>
      <c r="R172" s="15"/>
      <c r="S172"/>
      <c r="T172"/>
      <c r="U172"/>
    </row>
    <row r="173" spans="1:21" s="3" customFormat="1" x14ac:dyDescent="0.3">
      <c r="A173" s="2" t="s">
        <v>376</v>
      </c>
      <c r="B173" s="19"/>
      <c r="C173" s="2">
        <v>154</v>
      </c>
      <c r="D173" s="6">
        <v>2</v>
      </c>
      <c r="E173" s="6">
        <v>1</v>
      </c>
      <c r="F173" s="6" t="s">
        <v>63</v>
      </c>
      <c r="G173" s="6" t="s">
        <v>61</v>
      </c>
      <c r="H173" s="6">
        <v>1</v>
      </c>
      <c r="I173" s="6" t="s">
        <v>38</v>
      </c>
      <c r="J173" s="18"/>
      <c r="K173" s="18"/>
      <c r="L173" s="18"/>
      <c r="M173" s="18"/>
      <c r="N173" s="18"/>
      <c r="O173"/>
      <c r="P173"/>
      <c r="Q173"/>
      <c r="R173" s="15"/>
      <c r="S173"/>
      <c r="T173"/>
      <c r="U173"/>
    </row>
    <row r="174" spans="1:21" s="3" customFormat="1" x14ac:dyDescent="0.3">
      <c r="A174" s="2" t="s">
        <v>377</v>
      </c>
      <c r="B174" s="19"/>
      <c r="C174" s="2">
        <v>155</v>
      </c>
      <c r="D174" s="6">
        <v>2</v>
      </c>
      <c r="E174" s="6">
        <v>1</v>
      </c>
      <c r="F174" s="6" t="s">
        <v>63</v>
      </c>
      <c r="G174" s="6" t="s">
        <v>61</v>
      </c>
      <c r="H174" s="6">
        <v>1</v>
      </c>
      <c r="I174" s="6" t="s">
        <v>38</v>
      </c>
      <c r="J174" s="18"/>
      <c r="K174" s="18"/>
      <c r="L174" s="18"/>
      <c r="M174" s="18"/>
      <c r="N174" s="18"/>
      <c r="O174"/>
      <c r="P174"/>
      <c r="Q174"/>
      <c r="R174" s="15"/>
      <c r="S174"/>
      <c r="T174"/>
      <c r="U174"/>
    </row>
    <row r="175" spans="1:21" s="3" customFormat="1" x14ac:dyDescent="0.3">
      <c r="A175" s="6" t="s">
        <v>378</v>
      </c>
      <c r="B175" s="19"/>
      <c r="C175" s="2">
        <v>156</v>
      </c>
      <c r="D175" s="6">
        <v>2</v>
      </c>
      <c r="E175" s="6">
        <v>1</v>
      </c>
      <c r="F175" s="6" t="s">
        <v>71</v>
      </c>
      <c r="G175" s="6" t="s">
        <v>61</v>
      </c>
      <c r="H175" s="6" t="s">
        <v>37</v>
      </c>
      <c r="I175" s="6" t="s">
        <v>38</v>
      </c>
      <c r="J175" s="19"/>
      <c r="K175" s="19"/>
      <c r="L175" s="19"/>
      <c r="M175" s="19"/>
      <c r="N175" s="19"/>
    </row>
    <row r="176" spans="1:21" s="3" customFormat="1" x14ac:dyDescent="0.3">
      <c r="A176" s="5" t="s">
        <v>379</v>
      </c>
      <c r="B176" s="19"/>
      <c r="C176" s="2">
        <v>157</v>
      </c>
      <c r="D176" s="6">
        <v>1</v>
      </c>
      <c r="E176" s="6">
        <v>2</v>
      </c>
      <c r="F176" s="6" t="s">
        <v>63</v>
      </c>
      <c r="G176" s="6" t="s">
        <v>61</v>
      </c>
      <c r="H176" s="6">
        <v>1</v>
      </c>
      <c r="I176" s="6" t="s">
        <v>38</v>
      </c>
      <c r="J176" s="19"/>
      <c r="K176" s="19"/>
      <c r="L176" s="19"/>
      <c r="M176" s="19"/>
      <c r="N176" s="19"/>
    </row>
    <row r="177" spans="1:21" s="3" customFormat="1" x14ac:dyDescent="0.3">
      <c r="A177" s="6" t="s">
        <v>380</v>
      </c>
      <c r="B177" s="19"/>
      <c r="C177" s="2">
        <v>158</v>
      </c>
      <c r="D177" s="6">
        <v>2</v>
      </c>
      <c r="E177" s="6">
        <v>2</v>
      </c>
      <c r="F177" s="6" t="s">
        <v>71</v>
      </c>
      <c r="G177" s="6" t="s">
        <v>61</v>
      </c>
      <c r="H177" s="6" t="s">
        <v>381</v>
      </c>
      <c r="I177" s="6" t="s">
        <v>38</v>
      </c>
      <c r="J177" s="19"/>
      <c r="K177" s="19"/>
      <c r="L177" s="19"/>
      <c r="M177" s="19"/>
      <c r="N177" s="19"/>
    </row>
    <row r="178" spans="1:21" s="3" customFormat="1" x14ac:dyDescent="0.3">
      <c r="A178" s="6" t="s">
        <v>382</v>
      </c>
      <c r="B178" s="19"/>
      <c r="C178" s="2">
        <v>159</v>
      </c>
      <c r="D178" s="6">
        <v>2</v>
      </c>
      <c r="E178" s="6">
        <v>2</v>
      </c>
      <c r="F178" s="6" t="s">
        <v>71</v>
      </c>
      <c r="G178" s="6" t="s">
        <v>61</v>
      </c>
      <c r="H178" s="6" t="s">
        <v>383</v>
      </c>
      <c r="I178" s="6" t="s">
        <v>38</v>
      </c>
      <c r="J178" s="19"/>
      <c r="K178" s="19"/>
      <c r="L178" s="19"/>
      <c r="M178" s="19"/>
      <c r="N178" s="19"/>
    </row>
    <row r="179" spans="1:21" s="3" customFormat="1" x14ac:dyDescent="0.3">
      <c r="A179" s="5" t="s">
        <v>384</v>
      </c>
      <c r="B179" s="19"/>
      <c r="C179" s="2">
        <v>160</v>
      </c>
      <c r="D179" s="6">
        <v>1</v>
      </c>
      <c r="E179" s="6">
        <v>1</v>
      </c>
      <c r="F179" s="6" t="s">
        <v>98</v>
      </c>
      <c r="G179" s="6" t="s">
        <v>41</v>
      </c>
      <c r="H179" s="6" t="s">
        <v>37</v>
      </c>
      <c r="I179" s="6" t="s">
        <v>38</v>
      </c>
      <c r="J179" s="19" t="s">
        <v>125</v>
      </c>
      <c r="K179" s="19"/>
      <c r="L179" s="19"/>
      <c r="M179" s="19"/>
      <c r="N179" s="19"/>
    </row>
    <row r="180" spans="1:21" s="3" customFormat="1" x14ac:dyDescent="0.3">
      <c r="A180" s="5" t="s">
        <v>385</v>
      </c>
      <c r="B180" s="19"/>
      <c r="C180" s="2">
        <v>161</v>
      </c>
      <c r="D180" s="6">
        <v>2</v>
      </c>
      <c r="E180" s="6">
        <v>1</v>
      </c>
      <c r="F180" s="6" t="s">
        <v>63</v>
      </c>
      <c r="G180" s="6" t="s">
        <v>41</v>
      </c>
      <c r="H180" s="6" t="s">
        <v>386</v>
      </c>
      <c r="I180" s="6" t="s">
        <v>38</v>
      </c>
      <c r="J180" s="19" t="s">
        <v>125</v>
      </c>
      <c r="K180" s="19"/>
      <c r="L180" s="19"/>
      <c r="M180" s="19"/>
      <c r="N180" s="19"/>
    </row>
    <row r="181" spans="1:21" s="3" customFormat="1" x14ac:dyDescent="0.3">
      <c r="A181" s="5" t="s">
        <v>387</v>
      </c>
      <c r="B181" s="19"/>
      <c r="C181" s="2">
        <v>162</v>
      </c>
      <c r="D181" s="6">
        <v>2</v>
      </c>
      <c r="E181" s="6">
        <v>1</v>
      </c>
      <c r="F181" s="6" t="s">
        <v>63</v>
      </c>
      <c r="G181" s="6" t="s">
        <v>41</v>
      </c>
      <c r="H181" s="6" t="s">
        <v>386</v>
      </c>
      <c r="I181" s="6" t="s">
        <v>38</v>
      </c>
      <c r="J181" s="19"/>
      <c r="K181" s="19"/>
      <c r="L181" s="19"/>
      <c r="M181" s="19"/>
      <c r="N181" s="19"/>
    </row>
    <row r="182" spans="1:21" s="3" customFormat="1" x14ac:dyDescent="0.3">
      <c r="A182" s="5" t="s">
        <v>387</v>
      </c>
      <c r="B182" s="19"/>
      <c r="C182" s="2">
        <v>163</v>
      </c>
      <c r="D182" s="6">
        <v>2</v>
      </c>
      <c r="E182" s="6">
        <v>1</v>
      </c>
      <c r="F182" s="6" t="s">
        <v>63</v>
      </c>
      <c r="G182" s="6" t="s">
        <v>41</v>
      </c>
      <c r="H182" s="6" t="s">
        <v>386</v>
      </c>
      <c r="I182" s="6" t="s">
        <v>38</v>
      </c>
      <c r="J182" s="19"/>
      <c r="K182" s="19"/>
      <c r="L182" s="19"/>
      <c r="M182" s="19"/>
      <c r="N182" s="19"/>
    </row>
    <row r="183" spans="1:21" s="3" customFormat="1" x14ac:dyDescent="0.3">
      <c r="A183" s="5" t="s">
        <v>388</v>
      </c>
      <c r="B183" s="19"/>
      <c r="C183" s="2">
        <v>164</v>
      </c>
      <c r="D183" s="6">
        <v>1</v>
      </c>
      <c r="E183" s="6">
        <v>2</v>
      </c>
      <c r="F183" s="6" t="s">
        <v>63</v>
      </c>
      <c r="G183" s="6" t="s">
        <v>161</v>
      </c>
      <c r="H183" s="6">
        <v>1</v>
      </c>
      <c r="I183" s="6" t="s">
        <v>38</v>
      </c>
      <c r="J183" s="19"/>
      <c r="K183" s="19"/>
      <c r="L183" s="19"/>
      <c r="M183" s="19"/>
      <c r="N183" s="19"/>
    </row>
    <row r="184" spans="1:21" s="3" customFormat="1" x14ac:dyDescent="0.3">
      <c r="A184" s="5" t="s">
        <v>389</v>
      </c>
      <c r="B184" s="19"/>
      <c r="C184" s="2">
        <v>165</v>
      </c>
      <c r="D184" s="6">
        <v>1</v>
      </c>
      <c r="E184" s="6">
        <v>3</v>
      </c>
      <c r="F184" s="6" t="s">
        <v>63</v>
      </c>
      <c r="G184" s="6" t="s">
        <v>161</v>
      </c>
      <c r="H184" s="6" t="s">
        <v>37</v>
      </c>
      <c r="I184" s="6" t="s">
        <v>38</v>
      </c>
      <c r="J184" s="19"/>
      <c r="K184" s="19"/>
      <c r="L184" s="19"/>
      <c r="M184" s="19"/>
      <c r="N184" s="19"/>
    </row>
    <row r="185" spans="1:21" s="3" customFormat="1" x14ac:dyDescent="0.3">
      <c r="A185" s="6" t="s">
        <v>390</v>
      </c>
      <c r="B185" s="19"/>
      <c r="C185" s="2">
        <v>166</v>
      </c>
      <c r="D185" s="6">
        <v>2</v>
      </c>
      <c r="E185" s="6" t="s">
        <v>159</v>
      </c>
      <c r="F185" s="6" t="s">
        <v>391</v>
      </c>
      <c r="G185" s="6" t="s">
        <v>41</v>
      </c>
      <c r="H185" s="6">
        <v>1</v>
      </c>
      <c r="I185" s="6" t="s">
        <v>390</v>
      </c>
      <c r="J185" s="19"/>
      <c r="K185" s="19"/>
      <c r="L185" s="19"/>
      <c r="M185" s="19"/>
      <c r="N185" s="19"/>
    </row>
    <row r="186" spans="1:21" s="3" customFormat="1" x14ac:dyDescent="0.3">
      <c r="A186" s="7" t="s">
        <v>392</v>
      </c>
      <c r="B186" s="19"/>
      <c r="C186" s="7"/>
      <c r="D186" s="7"/>
      <c r="E186" s="7"/>
      <c r="F186" s="7"/>
      <c r="G186" s="7"/>
      <c r="H186" s="7"/>
      <c r="I186" s="7"/>
      <c r="J186" s="18"/>
      <c r="K186" s="18"/>
      <c r="L186" s="18"/>
      <c r="M186" s="18"/>
      <c r="N186" s="18"/>
      <c r="O186"/>
      <c r="P186"/>
      <c r="Q186"/>
      <c r="R186" s="15"/>
      <c r="S186"/>
      <c r="T186"/>
      <c r="U186"/>
    </row>
    <row r="187" spans="1:21" s="3" customFormat="1" x14ac:dyDescent="0.3">
      <c r="A187" s="4" t="s">
        <v>393</v>
      </c>
      <c r="B187" s="19"/>
      <c r="D187" s="3" t="s">
        <v>41</v>
      </c>
      <c r="E187" s="3" t="s">
        <v>41</v>
      </c>
      <c r="F187" s="3" t="s">
        <v>315</v>
      </c>
      <c r="G187" s="3" t="s">
        <v>41</v>
      </c>
      <c r="H187" s="20">
        <v>1</v>
      </c>
      <c r="I187" s="3" t="s">
        <v>394</v>
      </c>
      <c r="J187" s="19" t="s">
        <v>125</v>
      </c>
      <c r="K187" s="19"/>
      <c r="L187" s="19"/>
      <c r="M187" s="19"/>
      <c r="N187" s="19"/>
    </row>
    <row r="188" spans="1:21" s="3" customFormat="1" x14ac:dyDescent="0.3">
      <c r="A188" s="5" t="s">
        <v>395</v>
      </c>
      <c r="B188" s="19"/>
      <c r="C188" s="6">
        <v>167</v>
      </c>
      <c r="D188" s="6">
        <v>1</v>
      </c>
      <c r="E188" s="6">
        <v>2</v>
      </c>
      <c r="F188" s="6" t="s">
        <v>71</v>
      </c>
      <c r="G188" s="6" t="s">
        <v>41</v>
      </c>
      <c r="H188" s="6" t="s">
        <v>37</v>
      </c>
      <c r="I188" s="6" t="s">
        <v>38</v>
      </c>
      <c r="J188" s="19"/>
      <c r="K188" s="19"/>
      <c r="L188" s="19"/>
      <c r="M188" s="19"/>
      <c r="N188" s="19"/>
    </row>
    <row r="189" spans="1:21" s="3" customFormat="1" x14ac:dyDescent="0.3">
      <c r="A189" s="6" t="s">
        <v>396</v>
      </c>
      <c r="B189" s="19"/>
      <c r="C189" s="6">
        <v>168</v>
      </c>
      <c r="D189" s="6">
        <v>1</v>
      </c>
      <c r="E189" s="6">
        <v>2</v>
      </c>
      <c r="F189" s="6" t="s">
        <v>71</v>
      </c>
      <c r="G189" s="6" t="s">
        <v>41</v>
      </c>
      <c r="H189" s="6" t="s">
        <v>37</v>
      </c>
      <c r="I189" s="6" t="s">
        <v>38</v>
      </c>
      <c r="J189" s="19"/>
      <c r="K189" s="19"/>
      <c r="L189" s="19"/>
      <c r="M189" s="19"/>
      <c r="N189" s="19"/>
    </row>
    <row r="190" spans="1:21" s="3" customFormat="1" x14ac:dyDescent="0.3">
      <c r="A190" s="6" t="s">
        <v>397</v>
      </c>
      <c r="B190" s="19"/>
      <c r="C190" s="6">
        <v>169</v>
      </c>
      <c r="D190" s="6">
        <v>2</v>
      </c>
      <c r="E190" s="6">
        <v>3</v>
      </c>
      <c r="F190" s="6" t="s">
        <v>71</v>
      </c>
      <c r="G190" s="6" t="s">
        <v>41</v>
      </c>
      <c r="H190" s="6" t="s">
        <v>37</v>
      </c>
      <c r="I190" s="6" t="s">
        <v>38</v>
      </c>
      <c r="J190" s="19"/>
      <c r="K190" s="19"/>
      <c r="L190" s="19"/>
      <c r="M190" s="19"/>
      <c r="N190" s="19"/>
    </row>
    <row r="191" spans="1:21" s="3" customFormat="1" x14ac:dyDescent="0.3">
      <c r="A191" s="6" t="s">
        <v>398</v>
      </c>
      <c r="B191" s="19"/>
      <c r="C191" s="6">
        <v>170</v>
      </c>
      <c r="D191" s="6">
        <v>1</v>
      </c>
      <c r="E191" s="6">
        <v>1</v>
      </c>
      <c r="F191" s="6" t="s">
        <v>98</v>
      </c>
      <c r="G191" s="6" t="s">
        <v>41</v>
      </c>
      <c r="H191" s="6" t="s">
        <v>37</v>
      </c>
      <c r="I191" s="6" t="s">
        <v>38</v>
      </c>
      <c r="J191" s="19" t="s">
        <v>125</v>
      </c>
      <c r="K191" s="19"/>
      <c r="L191" s="19"/>
      <c r="M191" s="19"/>
      <c r="N191" s="19"/>
    </row>
    <row r="192" spans="1:21" s="3" customFormat="1" x14ac:dyDescent="0.3">
      <c r="A192" s="7" t="s">
        <v>399</v>
      </c>
      <c r="B192" s="19"/>
      <c r="C192" s="7"/>
      <c r="D192" s="7"/>
      <c r="E192" s="7"/>
      <c r="F192" s="7"/>
      <c r="G192" s="7"/>
      <c r="H192" s="7"/>
      <c r="I192" s="7"/>
      <c r="J192" s="19"/>
      <c r="K192" s="19"/>
      <c r="L192" s="19"/>
      <c r="M192" s="19"/>
      <c r="N192" s="19"/>
    </row>
    <row r="193" spans="1:21" s="3" customFormat="1" x14ac:dyDescent="0.3">
      <c r="A193" s="4" t="s">
        <v>400</v>
      </c>
      <c r="B193" s="19"/>
      <c r="D193" s="3" t="s">
        <v>41</v>
      </c>
      <c r="E193" s="3" t="s">
        <v>41</v>
      </c>
      <c r="F193" s="3" t="s">
        <v>315</v>
      </c>
      <c r="G193" s="3" t="s">
        <v>41</v>
      </c>
      <c r="H193" s="20">
        <v>1</v>
      </c>
      <c r="I193" s="3" t="s">
        <v>401</v>
      </c>
      <c r="J193" s="19"/>
      <c r="K193" s="19"/>
      <c r="L193" s="19"/>
      <c r="M193" s="19"/>
      <c r="N193" s="19"/>
    </row>
    <row r="194" spans="1:21" s="3" customFormat="1" x14ac:dyDescent="0.3">
      <c r="A194" s="5" t="s">
        <v>402</v>
      </c>
      <c r="B194" s="19"/>
      <c r="C194" s="6">
        <v>171</v>
      </c>
      <c r="D194" s="6">
        <v>1</v>
      </c>
      <c r="E194" s="6">
        <v>1</v>
      </c>
      <c r="F194" s="6" t="s">
        <v>71</v>
      </c>
      <c r="G194" s="6" t="s">
        <v>41</v>
      </c>
      <c r="H194" s="6" t="s">
        <v>37</v>
      </c>
      <c r="I194" s="6" t="s">
        <v>38</v>
      </c>
      <c r="J194" s="19" t="s">
        <v>125</v>
      </c>
      <c r="K194" s="19"/>
      <c r="L194" s="19"/>
      <c r="M194" s="19"/>
      <c r="N194" s="19"/>
    </row>
    <row r="195" spans="1:21" x14ac:dyDescent="0.3">
      <c r="A195" s="5" t="s">
        <v>403</v>
      </c>
      <c r="C195" s="6">
        <v>172</v>
      </c>
      <c r="D195" s="6">
        <v>1</v>
      </c>
      <c r="E195" s="6">
        <v>2</v>
      </c>
      <c r="F195" s="6" t="s">
        <v>71</v>
      </c>
      <c r="G195" s="6" t="s">
        <v>41</v>
      </c>
      <c r="H195" s="6" t="s">
        <v>37</v>
      </c>
      <c r="I195" s="6" t="s">
        <v>38</v>
      </c>
      <c r="J195" s="19" t="s">
        <v>125</v>
      </c>
      <c r="K195" s="19"/>
      <c r="L195" s="19"/>
      <c r="M195" s="19"/>
      <c r="N195" s="19"/>
      <c r="O195" s="3"/>
      <c r="P195" s="3"/>
      <c r="Q195" s="3"/>
      <c r="R195" s="3"/>
      <c r="S195" s="3"/>
      <c r="T195" s="3"/>
      <c r="U195" s="3"/>
    </row>
    <row r="196" spans="1:21" s="3" customFormat="1" x14ac:dyDescent="0.3">
      <c r="A196" s="6" t="s">
        <v>404</v>
      </c>
      <c r="B196" s="19"/>
      <c r="C196" s="6">
        <v>173</v>
      </c>
      <c r="D196" s="6">
        <v>2</v>
      </c>
      <c r="E196" s="6">
        <v>2</v>
      </c>
      <c r="F196" s="6" t="s">
        <v>71</v>
      </c>
      <c r="G196" s="6" t="s">
        <v>41</v>
      </c>
      <c r="H196" s="6" t="s">
        <v>37</v>
      </c>
      <c r="I196" s="6" t="s">
        <v>38</v>
      </c>
      <c r="J196" s="19"/>
      <c r="K196" s="19"/>
      <c r="L196" s="19"/>
      <c r="M196" s="19"/>
      <c r="N196" s="19"/>
    </row>
    <row r="197" spans="1:21" s="3" customFormat="1" x14ac:dyDescent="0.3">
      <c r="A197" s="6" t="s">
        <v>405</v>
      </c>
      <c r="B197" s="19"/>
      <c r="C197" s="6">
        <v>174</v>
      </c>
      <c r="D197" s="6">
        <v>2</v>
      </c>
      <c r="E197" s="6">
        <v>3</v>
      </c>
      <c r="F197" s="6" t="s">
        <v>71</v>
      </c>
      <c r="G197" s="6" t="s">
        <v>41</v>
      </c>
      <c r="H197" s="6" t="s">
        <v>37</v>
      </c>
      <c r="I197" s="6" t="s">
        <v>38</v>
      </c>
      <c r="J197" s="19"/>
      <c r="K197" s="19"/>
      <c r="L197" s="19"/>
      <c r="M197" s="19"/>
      <c r="N197" s="19"/>
    </row>
    <row r="198" spans="1:21" s="3" customFormat="1" x14ac:dyDescent="0.3">
      <c r="A198" s="5" t="s">
        <v>406</v>
      </c>
      <c r="B198" s="19"/>
      <c r="C198" s="6">
        <v>175</v>
      </c>
      <c r="D198" s="6">
        <v>1</v>
      </c>
      <c r="E198" s="6">
        <v>1</v>
      </c>
      <c r="F198" s="6" t="s">
        <v>98</v>
      </c>
      <c r="G198" s="6" t="s">
        <v>41</v>
      </c>
      <c r="H198" s="6" t="s">
        <v>37</v>
      </c>
      <c r="I198" s="6" t="s">
        <v>38</v>
      </c>
      <c r="J198" s="19" t="s">
        <v>125</v>
      </c>
      <c r="K198" s="19"/>
      <c r="L198" s="19"/>
      <c r="M198" s="19"/>
      <c r="N198" s="19"/>
    </row>
    <row r="199" spans="1:21" s="3" customFormat="1" x14ac:dyDescent="0.3">
      <c r="A199" s="6" t="s">
        <v>407</v>
      </c>
      <c r="B199" s="19"/>
      <c r="C199" s="6">
        <v>176</v>
      </c>
      <c r="D199" s="6">
        <v>1</v>
      </c>
      <c r="E199" s="6">
        <v>1</v>
      </c>
      <c r="F199" s="6" t="s">
        <v>98</v>
      </c>
      <c r="G199" s="6" t="s">
        <v>41</v>
      </c>
      <c r="H199" s="6" t="s">
        <v>37</v>
      </c>
      <c r="I199" s="6" t="s">
        <v>38</v>
      </c>
      <c r="J199" s="19" t="s">
        <v>125</v>
      </c>
      <c r="K199" s="19"/>
      <c r="L199" s="19"/>
      <c r="M199" s="19"/>
      <c r="N199" s="19"/>
    </row>
    <row r="200" spans="1:21" s="3" customFormat="1" ht="28.8" x14ac:dyDescent="0.3">
      <c r="A200" s="7" t="s">
        <v>408</v>
      </c>
      <c r="B200" s="19"/>
      <c r="C200" s="7"/>
      <c r="D200" s="7"/>
      <c r="E200" s="7"/>
      <c r="F200" s="7"/>
      <c r="G200" s="7"/>
      <c r="H200" s="7"/>
      <c r="I200" s="7"/>
      <c r="J200" s="18"/>
      <c r="K200" s="18"/>
      <c r="L200" s="18"/>
      <c r="M200" s="18"/>
      <c r="N200" s="18"/>
      <c r="O200"/>
      <c r="P200"/>
      <c r="Q200"/>
      <c r="R200" s="15"/>
      <c r="S200"/>
      <c r="T200"/>
      <c r="U200"/>
    </row>
    <row r="201" spans="1:21" s="3" customFormat="1" x14ac:dyDescent="0.3">
      <c r="A201" s="3" t="s">
        <v>326</v>
      </c>
      <c r="B201" s="19"/>
      <c r="D201" s="3" t="s">
        <v>41</v>
      </c>
      <c r="E201" s="3" t="s">
        <v>41</v>
      </c>
      <c r="F201" s="3" t="s">
        <v>315</v>
      </c>
      <c r="G201" s="3" t="s">
        <v>41</v>
      </c>
      <c r="H201" s="20">
        <v>1</v>
      </c>
      <c r="I201" s="3" t="s">
        <v>409</v>
      </c>
      <c r="J201" s="19"/>
      <c r="K201" s="19"/>
      <c r="L201" s="19"/>
      <c r="M201" s="19"/>
      <c r="N201" s="19"/>
    </row>
    <row r="202" spans="1:21" s="3" customFormat="1" x14ac:dyDescent="0.3">
      <c r="A202" s="5" t="s">
        <v>410</v>
      </c>
      <c r="B202" s="19"/>
      <c r="C202" s="6">
        <v>177</v>
      </c>
      <c r="D202" s="6">
        <v>1</v>
      </c>
      <c r="E202" s="6">
        <v>2</v>
      </c>
      <c r="F202" s="6" t="s">
        <v>94</v>
      </c>
      <c r="G202" s="6" t="s">
        <v>41</v>
      </c>
      <c r="H202" s="6">
        <v>1</v>
      </c>
      <c r="I202" s="6" t="s">
        <v>411</v>
      </c>
      <c r="J202" s="19"/>
      <c r="K202" s="19"/>
      <c r="L202" s="19"/>
      <c r="M202" s="19"/>
      <c r="N202" s="19"/>
    </row>
    <row r="203" spans="1:21" s="3" customFormat="1" x14ac:dyDescent="0.3">
      <c r="A203" s="6" t="s">
        <v>412</v>
      </c>
      <c r="B203" s="19"/>
      <c r="C203" s="6">
        <v>178</v>
      </c>
      <c r="D203" s="6">
        <v>1</v>
      </c>
      <c r="E203" s="6">
        <v>1</v>
      </c>
      <c r="F203" s="6" t="s">
        <v>71</v>
      </c>
      <c r="G203" s="6" t="s">
        <v>41</v>
      </c>
      <c r="H203" s="6" t="s">
        <v>37</v>
      </c>
      <c r="I203" s="6" t="s">
        <v>38</v>
      </c>
      <c r="J203" s="19"/>
      <c r="K203" s="19"/>
      <c r="L203" s="19"/>
      <c r="M203" s="19"/>
      <c r="N203" s="19"/>
    </row>
    <row r="204" spans="1:21" s="3" customFormat="1" x14ac:dyDescent="0.3">
      <c r="A204" s="6" t="s">
        <v>413</v>
      </c>
      <c r="B204" s="19"/>
      <c r="C204" s="6">
        <v>179</v>
      </c>
      <c r="D204" s="6">
        <v>2</v>
      </c>
      <c r="E204" s="6">
        <v>1</v>
      </c>
      <c r="F204" s="6" t="s">
        <v>63</v>
      </c>
      <c r="G204" s="6" t="s">
        <v>41</v>
      </c>
      <c r="H204" s="6" t="s">
        <v>381</v>
      </c>
      <c r="I204" s="6" t="s">
        <v>38</v>
      </c>
      <c r="J204" s="19"/>
      <c r="K204" s="19"/>
      <c r="L204" s="19"/>
      <c r="M204" s="19"/>
      <c r="N204" s="19"/>
    </row>
    <row r="205" spans="1:21" s="3" customFormat="1" x14ac:dyDescent="0.3">
      <c r="A205" s="6" t="s">
        <v>414</v>
      </c>
      <c r="B205" s="19"/>
      <c r="C205" s="6">
        <v>180</v>
      </c>
      <c r="D205" s="6">
        <v>2</v>
      </c>
      <c r="E205" s="6">
        <v>1</v>
      </c>
      <c r="F205" s="6" t="s">
        <v>98</v>
      </c>
      <c r="G205" s="6" t="s">
        <v>41</v>
      </c>
      <c r="H205" s="6" t="s">
        <v>37</v>
      </c>
      <c r="I205" s="6" t="s">
        <v>38</v>
      </c>
      <c r="J205" s="19"/>
      <c r="K205" s="19"/>
      <c r="L205" s="19"/>
      <c r="M205" s="19"/>
      <c r="N205" s="19"/>
    </row>
    <row r="206" spans="1:21" s="3" customFormat="1" x14ac:dyDescent="0.3">
      <c r="A206" s="6" t="s">
        <v>415</v>
      </c>
      <c r="B206" s="19"/>
      <c r="C206" s="6">
        <v>181</v>
      </c>
      <c r="D206" s="6"/>
      <c r="E206" s="6"/>
      <c r="F206" s="6" t="s">
        <v>51</v>
      </c>
      <c r="G206" s="6" t="s">
        <v>41</v>
      </c>
      <c r="H206" s="6" t="s">
        <v>37</v>
      </c>
      <c r="I206" s="6" t="s">
        <v>38</v>
      </c>
      <c r="J206" s="19"/>
      <c r="K206" s="19"/>
      <c r="L206" s="19"/>
      <c r="M206" s="19"/>
      <c r="N206" s="19"/>
    </row>
    <row r="207" spans="1:21" s="3" customFormat="1" x14ac:dyDescent="0.3">
      <c r="A207" s="5" t="s">
        <v>416</v>
      </c>
      <c r="B207" s="19"/>
      <c r="C207" s="6">
        <v>182</v>
      </c>
      <c r="D207" s="6">
        <v>1</v>
      </c>
      <c r="E207" s="6">
        <v>1</v>
      </c>
      <c r="F207" s="6" t="s">
        <v>94</v>
      </c>
      <c r="G207" s="6" t="s">
        <v>41</v>
      </c>
      <c r="H207" s="6">
        <v>1</v>
      </c>
      <c r="I207" s="6" t="s">
        <v>416</v>
      </c>
      <c r="J207" s="19"/>
      <c r="K207" s="19"/>
      <c r="L207" s="19"/>
      <c r="M207" s="19"/>
      <c r="N207" s="19"/>
    </row>
    <row r="208" spans="1:21" s="3" customFormat="1" x14ac:dyDescent="0.3">
      <c r="A208" s="6" t="s">
        <v>417</v>
      </c>
      <c r="B208" s="19"/>
      <c r="C208" s="6">
        <v>183</v>
      </c>
      <c r="D208" s="6">
        <v>1</v>
      </c>
      <c r="E208" s="6">
        <v>1</v>
      </c>
      <c r="F208" s="6" t="s">
        <v>98</v>
      </c>
      <c r="G208" s="6" t="s">
        <v>41</v>
      </c>
      <c r="H208" s="6" t="s">
        <v>37</v>
      </c>
      <c r="I208" s="6" t="s">
        <v>38</v>
      </c>
      <c r="J208" s="19"/>
      <c r="K208" s="19"/>
      <c r="L208" s="19"/>
      <c r="M208" s="19"/>
      <c r="N208" s="19"/>
    </row>
    <row r="209" spans="1:21" s="3" customFormat="1" x14ac:dyDescent="0.3">
      <c r="A209" s="6" t="s">
        <v>418</v>
      </c>
      <c r="B209" s="19"/>
      <c r="C209" s="6">
        <v>184</v>
      </c>
      <c r="D209" s="6">
        <v>1</v>
      </c>
      <c r="E209" s="6">
        <v>2</v>
      </c>
      <c r="F209" s="6" t="s">
        <v>98</v>
      </c>
      <c r="G209" s="6" t="s">
        <v>41</v>
      </c>
      <c r="H209" s="6" t="s">
        <v>37</v>
      </c>
      <c r="I209" s="6" t="s">
        <v>38</v>
      </c>
      <c r="J209" s="19"/>
      <c r="K209" s="19"/>
      <c r="L209" s="19"/>
      <c r="M209" s="19"/>
      <c r="N209" s="19"/>
    </row>
    <row r="210" spans="1:21" s="3" customFormat="1" x14ac:dyDescent="0.3">
      <c r="A210" s="5" t="s">
        <v>419</v>
      </c>
      <c r="B210" s="19"/>
      <c r="C210" s="6">
        <v>185</v>
      </c>
      <c r="D210" s="6">
        <v>1</v>
      </c>
      <c r="E210" s="6">
        <v>2</v>
      </c>
      <c r="F210" s="6" t="s">
        <v>94</v>
      </c>
      <c r="G210" s="6" t="s">
        <v>41</v>
      </c>
      <c r="H210" s="6">
        <v>1</v>
      </c>
      <c r="I210" s="6" t="s">
        <v>419</v>
      </c>
      <c r="J210" s="19"/>
      <c r="K210" s="19"/>
      <c r="L210" s="19"/>
      <c r="M210" s="19"/>
      <c r="N210" s="19"/>
    </row>
    <row r="211" spans="1:21" s="3" customFormat="1" x14ac:dyDescent="0.3">
      <c r="A211" s="6" t="s">
        <v>420</v>
      </c>
      <c r="B211" s="19"/>
      <c r="C211" s="6">
        <v>186</v>
      </c>
      <c r="D211" s="6">
        <v>1</v>
      </c>
      <c r="E211" s="6">
        <v>1</v>
      </c>
      <c r="F211" s="6" t="s">
        <v>98</v>
      </c>
      <c r="G211" s="6" t="s">
        <v>41</v>
      </c>
      <c r="H211" s="6" t="s">
        <v>37</v>
      </c>
      <c r="I211" s="6" t="s">
        <v>38</v>
      </c>
      <c r="J211" s="19"/>
      <c r="K211" s="19"/>
      <c r="L211" s="19"/>
      <c r="M211" s="19"/>
      <c r="N211" s="19"/>
    </row>
    <row r="212" spans="1:21" s="3" customFormat="1" x14ac:dyDescent="0.3">
      <c r="A212" s="6" t="s">
        <v>421</v>
      </c>
      <c r="B212" s="19"/>
      <c r="C212" s="6">
        <v>187</v>
      </c>
      <c r="D212" s="6">
        <v>1</v>
      </c>
      <c r="E212" s="6">
        <v>2</v>
      </c>
      <c r="F212" s="6" t="s">
        <v>98</v>
      </c>
      <c r="G212" s="6" t="s">
        <v>41</v>
      </c>
      <c r="H212" s="6" t="s">
        <v>37</v>
      </c>
      <c r="I212" s="6" t="s">
        <v>38</v>
      </c>
      <c r="J212" s="19"/>
      <c r="K212" s="19"/>
      <c r="L212" s="19"/>
      <c r="M212" s="19"/>
      <c r="N212" s="19"/>
    </row>
    <row r="213" spans="1:21" s="3" customFormat="1" x14ac:dyDescent="0.3">
      <c r="A213" s="5" t="s">
        <v>422</v>
      </c>
      <c r="B213" s="19"/>
      <c r="C213" s="6">
        <v>188</v>
      </c>
      <c r="D213" s="6">
        <v>2</v>
      </c>
      <c r="E213" s="6">
        <v>2</v>
      </c>
      <c r="F213" s="6" t="s">
        <v>94</v>
      </c>
      <c r="G213" s="6" t="s">
        <v>41</v>
      </c>
      <c r="H213" s="6">
        <v>1</v>
      </c>
      <c r="I213" s="6" t="s">
        <v>422</v>
      </c>
      <c r="J213" s="19"/>
      <c r="K213" s="19"/>
      <c r="L213" s="19"/>
      <c r="M213" s="19"/>
      <c r="N213" s="19"/>
    </row>
    <row r="214" spans="1:21" s="3" customFormat="1" x14ac:dyDescent="0.3">
      <c r="A214" s="6" t="s">
        <v>423</v>
      </c>
      <c r="B214" s="19"/>
      <c r="C214" s="6">
        <v>189</v>
      </c>
      <c r="D214" s="6"/>
      <c r="E214" s="6"/>
      <c r="F214" s="6"/>
      <c r="G214" s="6"/>
      <c r="H214" s="6"/>
      <c r="I214" s="6" t="s">
        <v>38</v>
      </c>
      <c r="J214" s="19" t="s">
        <v>125</v>
      </c>
      <c r="K214" s="19"/>
      <c r="L214" s="19"/>
      <c r="M214" s="19"/>
      <c r="N214" s="19"/>
    </row>
    <row r="215" spans="1:21" s="3" customFormat="1" x14ac:dyDescent="0.3">
      <c r="A215" s="5" t="s">
        <v>424</v>
      </c>
      <c r="B215" s="19"/>
      <c r="C215" s="6">
        <v>190</v>
      </c>
      <c r="D215" s="6">
        <v>1</v>
      </c>
      <c r="E215" s="6">
        <v>1</v>
      </c>
      <c r="F215" s="6" t="s">
        <v>94</v>
      </c>
      <c r="G215" s="6" t="s">
        <v>41</v>
      </c>
      <c r="H215" s="6">
        <v>1</v>
      </c>
      <c r="I215" s="6" t="s">
        <v>425</v>
      </c>
      <c r="J215" s="19"/>
      <c r="K215" s="19"/>
      <c r="L215" s="19"/>
      <c r="M215" s="19"/>
      <c r="N215" s="19"/>
    </row>
    <row r="216" spans="1:21" s="3" customFormat="1" x14ac:dyDescent="0.3">
      <c r="A216" s="6" t="s">
        <v>426</v>
      </c>
      <c r="B216" s="19"/>
      <c r="C216" s="6">
        <v>191</v>
      </c>
      <c r="D216" s="6">
        <v>1</v>
      </c>
      <c r="E216" s="6">
        <v>1</v>
      </c>
      <c r="F216" s="6" t="s">
        <v>98</v>
      </c>
      <c r="G216" s="6" t="s">
        <v>41</v>
      </c>
      <c r="H216" s="6" t="s">
        <v>37</v>
      </c>
      <c r="I216" s="6" t="s">
        <v>38</v>
      </c>
      <c r="J216" s="19"/>
      <c r="K216" s="19"/>
      <c r="L216" s="19"/>
      <c r="M216" s="19"/>
      <c r="N216" s="19"/>
    </row>
    <row r="217" spans="1:21" x14ac:dyDescent="0.3">
      <c r="A217" s="6" t="s">
        <v>427</v>
      </c>
      <c r="C217" s="6">
        <v>192</v>
      </c>
      <c r="D217" s="6">
        <v>2</v>
      </c>
      <c r="E217" s="6">
        <v>2</v>
      </c>
      <c r="F217" s="6" t="s">
        <v>63</v>
      </c>
      <c r="G217" s="6" t="s">
        <v>41</v>
      </c>
      <c r="H217" s="6">
        <v>1</v>
      </c>
      <c r="I217" s="6" t="s">
        <v>38</v>
      </c>
      <c r="J217" s="19"/>
      <c r="K217" s="19"/>
      <c r="L217" s="19"/>
      <c r="M217" s="19"/>
      <c r="N217" s="19"/>
      <c r="O217" s="3"/>
      <c r="P217" s="3"/>
      <c r="Q217" s="3"/>
      <c r="R217" s="15"/>
      <c r="S217" s="3"/>
      <c r="T217" s="3"/>
      <c r="U217" s="3"/>
    </row>
    <row r="218" spans="1:21" x14ac:dyDescent="0.3">
      <c r="A218" s="6" t="s">
        <v>428</v>
      </c>
      <c r="C218" s="6">
        <v>193</v>
      </c>
      <c r="D218" s="6">
        <v>1</v>
      </c>
      <c r="E218" s="6">
        <v>2</v>
      </c>
      <c r="F218" s="6" t="s">
        <v>98</v>
      </c>
      <c r="G218" s="6" t="s">
        <v>41</v>
      </c>
      <c r="H218" s="6" t="s">
        <v>37</v>
      </c>
      <c r="I218" s="6" t="s">
        <v>38</v>
      </c>
      <c r="J218" s="19"/>
      <c r="K218" s="19"/>
      <c r="L218" s="19"/>
      <c r="M218" s="19"/>
      <c r="N218" s="19"/>
      <c r="O218" s="3"/>
      <c r="P218" s="3"/>
      <c r="Q218" s="3"/>
      <c r="R218" s="3"/>
      <c r="S218" s="3"/>
      <c r="T218" s="3"/>
      <c r="U218" s="3"/>
    </row>
    <row r="219" spans="1:21" x14ac:dyDescent="0.3">
      <c r="A219" s="5" t="s">
        <v>429</v>
      </c>
      <c r="C219" s="6">
        <v>194</v>
      </c>
      <c r="D219" s="6">
        <v>1</v>
      </c>
      <c r="E219" s="6">
        <v>3</v>
      </c>
      <c r="F219" s="6" t="s">
        <v>71</v>
      </c>
      <c r="G219" s="6" t="s">
        <v>41</v>
      </c>
      <c r="H219" s="6" t="s">
        <v>37</v>
      </c>
      <c r="I219" s="6" t="s">
        <v>38</v>
      </c>
      <c r="J219" s="19"/>
      <c r="K219" s="19"/>
      <c r="L219" s="19"/>
      <c r="M219" s="19"/>
      <c r="N219" s="19"/>
      <c r="O219" s="3"/>
      <c r="P219" s="3"/>
      <c r="Q219" s="3"/>
      <c r="R219" s="3"/>
      <c r="S219" s="3"/>
      <c r="T219" s="3"/>
      <c r="U219" s="3"/>
    </row>
    <row r="220" spans="1:21" x14ac:dyDescent="0.3">
      <c r="A220" s="8" t="s">
        <v>430</v>
      </c>
      <c r="C220" s="8"/>
      <c r="D220" s="8"/>
      <c r="E220" s="8"/>
      <c r="F220" s="8"/>
      <c r="G220" s="8"/>
      <c r="H220" s="8"/>
      <c r="I220" s="8"/>
      <c r="J220" s="19"/>
      <c r="K220" s="19"/>
      <c r="L220" s="19"/>
      <c r="M220" s="19"/>
      <c r="N220" s="19"/>
      <c r="O220" s="3"/>
      <c r="P220" s="3"/>
      <c r="Q220" s="3"/>
      <c r="R220" s="3"/>
      <c r="S220" s="3"/>
      <c r="T220" s="3"/>
      <c r="U220" s="3"/>
    </row>
    <row r="221" spans="1:21" x14ac:dyDescent="0.3">
      <c r="A221" s="4" t="s">
        <v>400</v>
      </c>
      <c r="C221" s="3"/>
      <c r="D221" s="3" t="s">
        <v>41</v>
      </c>
      <c r="E221" s="3" t="s">
        <v>41</v>
      </c>
      <c r="F221" s="3" t="s">
        <v>315</v>
      </c>
      <c r="G221" s="3" t="s">
        <v>41</v>
      </c>
      <c r="H221" s="20">
        <v>1</v>
      </c>
      <c r="I221" s="3" t="s">
        <v>431</v>
      </c>
      <c r="J221" s="3" t="s">
        <v>41</v>
      </c>
      <c r="K221" s="3" t="s">
        <v>41</v>
      </c>
      <c r="L221" s="3" t="s">
        <v>41</v>
      </c>
      <c r="M221" s="3" t="s">
        <v>41</v>
      </c>
      <c r="N221" s="3" t="s">
        <v>41</v>
      </c>
      <c r="O221" s="3" t="s">
        <v>42</v>
      </c>
      <c r="P221" s="3" t="s">
        <v>91</v>
      </c>
      <c r="Q221" s="3" t="s">
        <v>432</v>
      </c>
      <c r="R221" s="3"/>
      <c r="S221" s="3"/>
      <c r="T221" s="3"/>
      <c r="U221" s="3"/>
    </row>
    <row r="222" spans="1:21" x14ac:dyDescent="0.3">
      <c r="A222" s="4" t="s">
        <v>433</v>
      </c>
      <c r="C222" s="3"/>
      <c r="D222" s="3" t="s">
        <v>41</v>
      </c>
      <c r="E222" s="3" t="s">
        <v>41</v>
      </c>
      <c r="F222" s="3" t="s">
        <v>98</v>
      </c>
      <c r="G222" s="3" t="s">
        <v>41</v>
      </c>
      <c r="H222" s="3" t="s">
        <v>37</v>
      </c>
      <c r="I222" s="19" t="s">
        <v>536</v>
      </c>
      <c r="J222" s="3" t="s">
        <v>41</v>
      </c>
      <c r="K222" s="3" t="s">
        <v>41</v>
      </c>
      <c r="L222" s="3" t="s">
        <v>41</v>
      </c>
      <c r="M222" s="3" t="s">
        <v>41</v>
      </c>
      <c r="N222" s="3" t="s">
        <v>41</v>
      </c>
      <c r="O222" s="3" t="s">
        <v>42</v>
      </c>
      <c r="P222" s="3" t="s">
        <v>91</v>
      </c>
      <c r="Q222" s="3"/>
      <c r="R222" s="3"/>
    </row>
  </sheetData>
  <phoneticPr fontId="9" type="noConversion"/>
  <hyperlinks>
    <hyperlink ref="R9" r:id="rId1" xr:uid="{273F37B6-AABB-4644-971C-CC92C96570E8}"/>
    <hyperlink ref="S16" r:id="rId2" display="CGDD - Risques climatiques :six Français sur dix sont d’ores et déjà concernés" xr:uid="{99B02E39-766D-40EC-8F57-1119DE65917D}"/>
    <hyperlink ref="S17" r:id="rId3" xr:uid="{791F50A0-73C5-4B52-A1B7-1D49DB857B1B}"/>
    <hyperlink ref="S18" r:id="rId4" display="Fédération française des assurances - IMPACT DU CHANGEMENT CLIMATIQUE SUR L’ASSURANCE À L’HORIZON 2050" xr:uid="{845D68AF-09FC-4DDD-8533-8AF03EBD6099}"/>
    <hyperlink ref="S20" r:id="rId5" display="DG Trésor" xr:uid="{894A1D7E-77BC-4144-8478-2E72978705EE}"/>
    <hyperlink ref="S21" r:id="rId6" display="DG Trésor" xr:uid="{B680E9AC-B996-4D86-A157-1C00E11BCABE}"/>
    <hyperlink ref="S23" r:id="rId7" xr:uid="{2A998D65-8320-4AFD-BBB9-EB74245EF859}"/>
    <hyperlink ref="S24" r:id="rId8" display="SECTEN - CITEPA" xr:uid="{2940ECA7-BB1B-4831-9877-2C1362F5FCD8}"/>
    <hyperlink ref="S25" r:id="rId9" display="SECTEN - CITEPA" xr:uid="{1DF1FEC8-BF04-467E-9FEB-AF990E542DBE}"/>
    <hyperlink ref="U18" r:id="rId10" xr:uid="{4F7EB2C8-ECF8-4B31-A3CF-5E4E2DD9B74A}"/>
    <hyperlink ref="U17" r:id="rId11" xr:uid="{154BDE20-4A03-4287-81A6-C0C2FEC68EEF}"/>
    <hyperlink ref="S35" r:id="rId12" xr:uid="{57600C36-5E39-4155-832B-603F6E3471F3}"/>
    <hyperlink ref="S37" r:id="rId13" xr:uid="{1B081907-12A1-4EA9-9520-E86754DBE99B}"/>
    <hyperlink ref="S28" r:id="rId14" xr:uid="{607F0009-A00D-450F-BB31-DECA738F8562}"/>
    <hyperlink ref="S30" r:id="rId15" xr:uid="{FECCE8EB-F596-4EF9-8436-293E590DE030}"/>
    <hyperlink ref="S31" r:id="rId16" xr:uid="{B3EDB139-B154-409C-9ED8-3D06925705BA}"/>
    <hyperlink ref="L109" r:id="rId17" display="https://eur03.safelinks.protection.outlook.com/?url=https%3A%2F%2Fop.europa.eu%2Fen%2Fpublication-detail%2F-%2Fpublication%2F1840d9df-5162-11eb-b59f-01aa75ed71a1&amp;data=05%7C01%7Cchloe.boutron%40i4ce.org%7Ccb6f1ba4c247483904d908da581c6b20%7Cdf9a4192695244b0aa6f999e87a1e7bf%7C0%7C0%7C637919176335846292%7CUnknown%7CTWFpbGZsb3d8eyJWIjoiMC4wLjAwMDAiLCJQIjoiV2luMzIiLCJBTiI6Ik1haWwiLCJXVCI6Mn0%3D%7C3000%7C%7C%7C&amp;sdata=Ew0eQdxT%2B%2FXQZbSEhlnyYkVxduIgQuoWb1engf6CgD8%3D&amp;reserved=0" xr:uid="{D41A8664-1394-45E1-A7C3-39B99E4384FC}"/>
    <hyperlink ref="S38" r:id="rId18" xr:uid="{0A5EFAFC-B156-46F3-85C8-47785BE2367D}"/>
    <hyperlink ref="S36" r:id="rId19" xr:uid="{17B5150F-976B-42EA-8A0A-8FD2CAB9FD36}"/>
    <hyperlink ref="S39" r:id="rId20" xr:uid="{37069FC1-41B3-4414-A7E2-C28215ACB637}"/>
  </hyperlinks>
  <pageMargins left="0.7" right="0.7" top="0.75" bottom="0.75" header="0.3" footer="0.3"/>
  <pageSetup paperSize="9" orientation="portrait" r:id="rId21"/>
  <legacyDrawing r:id="rId22"/>
  <tableParts count="1">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8615C-0226-49C7-992E-87A24E521BBE}">
  <sheetPr codeName="Feuil12">
    <tabColor theme="5"/>
  </sheetPr>
  <dimension ref="B1:V258"/>
  <sheetViews>
    <sheetView topLeftCell="A10" zoomScaleNormal="100" workbookViewId="0">
      <pane xSplit="3" topLeftCell="D1" activePane="topRight" state="frozen"/>
      <selection pane="topRight" activeCell="C66" sqref="C66"/>
    </sheetView>
  </sheetViews>
  <sheetFormatPr baseColWidth="10" defaultColWidth="11.44140625" defaultRowHeight="14.4" x14ac:dyDescent="0.3"/>
  <cols>
    <col min="1" max="1" width="21.5546875" customWidth="1"/>
    <col min="2" max="2" width="26.44140625" style="18" customWidth="1"/>
    <col min="3" max="3" width="68.5546875" customWidth="1"/>
    <col min="4" max="4" width="7.6640625" customWidth="1"/>
    <col min="5" max="5" width="12.33203125" customWidth="1"/>
    <col min="6" max="6" width="10.5546875" customWidth="1"/>
    <col min="7" max="7" width="9.109375" customWidth="1"/>
    <col min="8" max="8" width="10.109375" customWidth="1"/>
    <col min="9" max="9" width="12" customWidth="1"/>
    <col min="10" max="10" width="12.109375" customWidth="1"/>
    <col min="11" max="11" width="20.6640625" customWidth="1"/>
    <col min="12" max="12" width="13.88671875" customWidth="1"/>
    <col min="13" max="13" width="9.33203125" customWidth="1"/>
    <col min="14" max="14" width="24" customWidth="1"/>
    <col min="15" max="15" width="37.88671875" customWidth="1"/>
    <col min="16" max="16" width="24.6640625" customWidth="1"/>
    <col min="17" max="17" width="21.109375" customWidth="1"/>
    <col min="18" max="18" width="29.33203125" customWidth="1"/>
    <col min="19" max="19" width="24.44140625" customWidth="1"/>
    <col min="22" max="22" width="21.109375" customWidth="1"/>
  </cols>
  <sheetData>
    <row r="1" spans="2:22" x14ac:dyDescent="0.3">
      <c r="B1" t="s">
        <v>195</v>
      </c>
      <c r="C1" t="s">
        <v>196</v>
      </c>
      <c r="D1" s="13" t="s">
        <v>197</v>
      </c>
      <c r="E1" s="13" t="s">
        <v>17</v>
      </c>
      <c r="F1" s="13" t="s">
        <v>18</v>
      </c>
      <c r="G1" s="13" t="s">
        <v>19</v>
      </c>
      <c r="H1" s="13" t="s">
        <v>12</v>
      </c>
      <c r="I1" s="13" t="s">
        <v>20</v>
      </c>
      <c r="J1" s="13" t="s">
        <v>21</v>
      </c>
      <c r="K1" s="14" t="s">
        <v>22</v>
      </c>
      <c r="L1" s="14" t="s">
        <v>23</v>
      </c>
      <c r="M1" s="14" t="s">
        <v>16</v>
      </c>
      <c r="N1" s="13" t="s">
        <v>24</v>
      </c>
      <c r="O1" s="13" t="s">
        <v>25</v>
      </c>
      <c r="P1" t="s">
        <v>26</v>
      </c>
      <c r="Q1" t="s">
        <v>27</v>
      </c>
      <c r="R1" t="s">
        <v>28</v>
      </c>
      <c r="S1" s="16" t="s">
        <v>29</v>
      </c>
      <c r="T1" t="s">
        <v>30</v>
      </c>
      <c r="U1" t="s">
        <v>31</v>
      </c>
      <c r="V1" t="s">
        <v>32</v>
      </c>
    </row>
    <row r="2" spans="2:22" x14ac:dyDescent="0.3">
      <c r="B2"/>
      <c r="S2" s="15"/>
    </row>
    <row r="3" spans="2:22" s="3" customFormat="1" x14ac:dyDescent="0.3">
      <c r="C3" s="35" t="s">
        <v>198</v>
      </c>
      <c r="D3" s="35"/>
      <c r="E3" s="35"/>
      <c r="F3" s="35"/>
      <c r="G3" s="35"/>
      <c r="H3" s="35"/>
      <c r="I3" s="35"/>
      <c r="J3" s="35"/>
    </row>
    <row r="4" spans="2:22" s="3" customFormat="1" x14ac:dyDescent="0.3">
      <c r="C4" s="5" t="s">
        <v>199</v>
      </c>
      <c r="D4" s="6"/>
      <c r="E4" s="6" t="s">
        <v>41</v>
      </c>
      <c r="F4" s="6" t="s">
        <v>41</v>
      </c>
      <c r="G4" s="6" t="s">
        <v>98</v>
      </c>
      <c r="H4" s="6" t="s">
        <v>41</v>
      </c>
      <c r="I4" s="6">
        <v>1</v>
      </c>
      <c r="J4" s="6" t="s">
        <v>200</v>
      </c>
      <c r="K4" s="3" t="s">
        <v>41</v>
      </c>
      <c r="L4" s="3" t="s">
        <v>41</v>
      </c>
      <c r="M4" s="3" t="s">
        <v>41</v>
      </c>
      <c r="N4" s="3" t="s">
        <v>41</v>
      </c>
      <c r="O4" s="3" t="s">
        <v>41</v>
      </c>
      <c r="P4" s="3" t="s">
        <v>42</v>
      </c>
      <c r="Q4" s="3" t="s">
        <v>91</v>
      </c>
    </row>
    <row r="5" spans="2:22" s="3" customFormat="1" x14ac:dyDescent="0.3">
      <c r="C5" s="5" t="s">
        <v>201</v>
      </c>
      <c r="D5" s="6"/>
      <c r="E5" s="6" t="s">
        <v>41</v>
      </c>
      <c r="F5" s="6" t="s">
        <v>41</v>
      </c>
      <c r="G5" s="6" t="s">
        <v>98</v>
      </c>
      <c r="H5" s="6" t="s">
        <v>41</v>
      </c>
      <c r="I5" s="6">
        <v>1</v>
      </c>
      <c r="J5" s="6" t="s">
        <v>202</v>
      </c>
      <c r="K5" s="3" t="s">
        <v>41</v>
      </c>
      <c r="L5" s="3" t="s">
        <v>41</v>
      </c>
      <c r="M5" s="3" t="s">
        <v>41</v>
      </c>
      <c r="N5" s="3" t="s">
        <v>41</v>
      </c>
      <c r="O5" s="3" t="s">
        <v>41</v>
      </c>
      <c r="P5" s="3" t="s">
        <v>42</v>
      </c>
      <c r="Q5" s="3" t="s">
        <v>203</v>
      </c>
    </row>
    <row r="6" spans="2:22" s="3" customFormat="1" x14ac:dyDescent="0.3">
      <c r="C6" s="5" t="s">
        <v>204</v>
      </c>
      <c r="D6" s="6"/>
      <c r="E6" s="6" t="s">
        <v>41</v>
      </c>
      <c r="F6" s="6" t="s">
        <v>41</v>
      </c>
      <c r="G6" s="6" t="s">
        <v>98</v>
      </c>
      <c r="H6" s="6" t="s">
        <v>41</v>
      </c>
      <c r="I6" s="6">
        <v>1</v>
      </c>
      <c r="J6" s="45" t="s">
        <v>205</v>
      </c>
      <c r="K6" s="3" t="s">
        <v>41</v>
      </c>
      <c r="L6" s="3" t="s">
        <v>41</v>
      </c>
      <c r="M6" s="3" t="s">
        <v>41</v>
      </c>
      <c r="N6" s="3" t="s">
        <v>41</v>
      </c>
      <c r="O6" s="3" t="s">
        <v>41</v>
      </c>
      <c r="P6" s="3" t="s">
        <v>42</v>
      </c>
      <c r="Q6" s="3" t="s">
        <v>206</v>
      </c>
    </row>
    <row r="7" spans="2:22" s="3" customFormat="1" x14ac:dyDescent="0.3">
      <c r="C7" s="5" t="s">
        <v>207</v>
      </c>
      <c r="D7" s="6"/>
      <c r="E7" s="6" t="s">
        <v>41</v>
      </c>
      <c r="F7" s="6" t="s">
        <v>41</v>
      </c>
      <c r="G7" s="6" t="s">
        <v>98</v>
      </c>
      <c r="H7" s="6" t="s">
        <v>41</v>
      </c>
      <c r="I7" s="6">
        <v>1</v>
      </c>
      <c r="J7" s="6" t="s">
        <v>208</v>
      </c>
      <c r="K7" s="3" t="s">
        <v>41</v>
      </c>
      <c r="L7" s="3" t="s">
        <v>41</v>
      </c>
      <c r="M7" s="3" t="s">
        <v>41</v>
      </c>
      <c r="N7" s="3" t="s">
        <v>41</v>
      </c>
      <c r="O7" s="3" t="s">
        <v>41</v>
      </c>
      <c r="P7" s="3" t="s">
        <v>42</v>
      </c>
      <c r="Q7" s="3" t="s">
        <v>209</v>
      </c>
    </row>
    <row r="8" spans="2:22" s="3" customFormat="1" x14ac:dyDescent="0.3">
      <c r="C8" s="5"/>
      <c r="D8" s="6"/>
      <c r="E8" s="6"/>
      <c r="F8" s="6"/>
      <c r="G8" s="6"/>
      <c r="H8" s="6"/>
      <c r="I8" s="6"/>
      <c r="J8" s="6"/>
    </row>
    <row r="9" spans="2:22" s="3" customFormat="1" x14ac:dyDescent="0.3">
      <c r="C9" s="6"/>
      <c r="D9" s="6"/>
      <c r="E9" s="6"/>
      <c r="F9" s="6"/>
      <c r="G9" s="6"/>
      <c r="H9" s="6"/>
      <c r="I9" s="6"/>
      <c r="J9" s="6"/>
      <c r="K9" s="19"/>
      <c r="L9" s="19"/>
      <c r="M9" s="19"/>
      <c r="S9" s="15"/>
    </row>
    <row r="10" spans="2:22" s="3" customFormat="1" x14ac:dyDescent="0.3">
      <c r="C10" s="6"/>
      <c r="D10" s="6"/>
      <c r="E10" s="6"/>
      <c r="F10" s="6"/>
      <c r="G10" s="6"/>
      <c r="H10" s="6"/>
      <c r="I10" s="6"/>
      <c r="J10" s="6"/>
      <c r="K10" s="19"/>
      <c r="L10" s="19"/>
      <c r="M10" s="19"/>
      <c r="S10" s="15"/>
    </row>
    <row r="11" spans="2:22" s="3" customFormat="1" x14ac:dyDescent="0.3">
      <c r="C11" s="6"/>
      <c r="D11" s="6"/>
      <c r="E11" s="6"/>
      <c r="F11" s="6"/>
      <c r="G11" s="6"/>
      <c r="H11" s="6"/>
      <c r="I11" s="6"/>
      <c r="J11" s="6"/>
      <c r="K11" s="19"/>
      <c r="L11" s="19"/>
      <c r="M11" s="19"/>
      <c r="S11" s="15"/>
    </row>
    <row r="12" spans="2:22" s="3" customFormat="1" x14ac:dyDescent="0.3">
      <c r="C12" s="6"/>
      <c r="D12" s="6"/>
      <c r="E12" s="6"/>
      <c r="F12" s="6"/>
      <c r="G12" s="6"/>
      <c r="H12" s="6"/>
      <c r="I12" s="6"/>
      <c r="J12" s="6"/>
      <c r="K12" s="19"/>
      <c r="L12" s="19"/>
      <c r="M12" s="19"/>
      <c r="S12" s="15"/>
    </row>
    <row r="13" spans="2:22" s="3" customFormat="1" x14ac:dyDescent="0.3">
      <c r="C13" s="6"/>
      <c r="D13" s="6"/>
      <c r="E13" s="6"/>
      <c r="F13" s="6"/>
      <c r="G13" s="6"/>
      <c r="H13" s="6"/>
      <c r="I13" s="6"/>
      <c r="J13" s="6"/>
      <c r="K13" s="19"/>
      <c r="L13" s="19"/>
      <c r="M13" s="19"/>
      <c r="S13" s="15"/>
    </row>
    <row r="14" spans="2:22" s="3" customFormat="1" x14ac:dyDescent="0.3">
      <c r="C14" s="6"/>
      <c r="D14" s="6"/>
      <c r="E14" s="6"/>
      <c r="F14" s="6"/>
      <c r="G14" s="6"/>
      <c r="H14" s="6"/>
      <c r="I14" s="6"/>
      <c r="J14" s="6"/>
      <c r="K14" s="19"/>
      <c r="L14" s="19"/>
      <c r="M14" s="19"/>
      <c r="S14" s="15"/>
    </row>
    <row r="15" spans="2:22" s="3" customFormat="1" x14ac:dyDescent="0.3">
      <c r="C15" s="6"/>
      <c r="D15" s="6"/>
      <c r="E15" s="6"/>
      <c r="F15" s="6"/>
      <c r="G15" s="6"/>
      <c r="H15" s="6"/>
      <c r="I15" s="6"/>
      <c r="J15" s="6"/>
      <c r="K15" s="19"/>
      <c r="L15" s="19"/>
      <c r="M15" s="19"/>
      <c r="S15" s="15"/>
    </row>
    <row r="16" spans="2:22" s="3" customFormat="1" x14ac:dyDescent="0.3">
      <c r="C16" s="6"/>
      <c r="D16" s="6"/>
      <c r="E16" s="6"/>
      <c r="F16" s="6"/>
      <c r="G16" s="6"/>
      <c r="H16" s="6"/>
      <c r="I16" s="6"/>
      <c r="J16" s="6"/>
      <c r="K16" s="19"/>
      <c r="L16" s="19"/>
      <c r="M16" s="19"/>
      <c r="S16" s="15"/>
    </row>
    <row r="17" spans="2:20" s="3" customFormat="1" x14ac:dyDescent="0.3">
      <c r="C17" s="6"/>
      <c r="D17" s="6"/>
      <c r="E17" s="6"/>
      <c r="F17" s="6"/>
      <c r="G17" s="6"/>
      <c r="H17" s="6"/>
      <c r="I17" s="6"/>
      <c r="J17" s="6"/>
      <c r="K17" s="19"/>
      <c r="L17" s="19"/>
      <c r="M17" s="19"/>
      <c r="S17" s="15"/>
    </row>
    <row r="18" spans="2:20" s="3" customFormat="1" x14ac:dyDescent="0.3">
      <c r="C18" s="6"/>
      <c r="D18" s="6"/>
      <c r="E18" s="6"/>
      <c r="F18" s="6"/>
      <c r="G18" s="6"/>
      <c r="H18" s="6"/>
      <c r="I18" s="6"/>
      <c r="J18" s="6"/>
      <c r="K18" s="19"/>
      <c r="L18" s="19"/>
      <c r="M18" s="19"/>
      <c r="S18" s="15"/>
    </row>
    <row r="19" spans="2:20" s="3" customFormat="1" x14ac:dyDescent="0.3">
      <c r="C19" s="5" t="s">
        <v>210</v>
      </c>
      <c r="D19" s="6"/>
      <c r="E19" s="6"/>
      <c r="F19" s="6"/>
      <c r="G19" s="6"/>
      <c r="H19" s="6"/>
      <c r="I19" s="6"/>
      <c r="J19" s="6"/>
      <c r="K19" s="19"/>
      <c r="L19" s="19"/>
      <c r="M19" s="19"/>
      <c r="S19" s="15"/>
    </row>
    <row r="20" spans="2:20" s="3" customFormat="1" x14ac:dyDescent="0.3">
      <c r="C20" s="5"/>
      <c r="D20" s="6"/>
      <c r="E20" s="6"/>
      <c r="F20" s="6"/>
      <c r="G20" s="6"/>
      <c r="H20" s="6"/>
      <c r="I20" s="6"/>
      <c r="J20" s="6"/>
      <c r="K20" s="19"/>
      <c r="L20" s="19"/>
      <c r="M20" s="19"/>
      <c r="S20" s="15"/>
    </row>
    <row r="21" spans="2:20" s="3" customFormat="1" x14ac:dyDescent="0.3">
      <c r="B21" s="3" t="s">
        <v>211</v>
      </c>
      <c r="C21" s="6" t="s">
        <v>212</v>
      </c>
      <c r="D21" s="6">
        <v>20</v>
      </c>
      <c r="E21" s="6">
        <v>3</v>
      </c>
      <c r="F21" s="6">
        <v>2</v>
      </c>
      <c r="G21" s="6" t="s">
        <v>98</v>
      </c>
      <c r="H21" s="6" t="s">
        <v>41</v>
      </c>
      <c r="I21" s="6" t="s">
        <v>37</v>
      </c>
      <c r="J21" s="6" t="s">
        <v>38</v>
      </c>
      <c r="K21" s="19" t="s">
        <v>213</v>
      </c>
      <c r="L21" s="19"/>
      <c r="M21" s="19"/>
      <c r="N21" s="3" t="s">
        <v>214</v>
      </c>
      <c r="O21" s="3" t="s">
        <v>41</v>
      </c>
      <c r="S21" s="3" t="s">
        <v>215</v>
      </c>
      <c r="T21" s="30" t="s">
        <v>216</v>
      </c>
    </row>
    <row r="22" spans="2:20" s="3" customFormat="1" x14ac:dyDescent="0.3">
      <c r="B22" s="3" t="s">
        <v>211</v>
      </c>
      <c r="C22" s="6" t="s">
        <v>217</v>
      </c>
      <c r="D22" s="6"/>
      <c r="E22" s="6"/>
      <c r="F22" s="6"/>
      <c r="G22" s="6"/>
      <c r="H22" s="6" t="s">
        <v>218</v>
      </c>
      <c r="I22" s="6"/>
      <c r="J22" s="6"/>
      <c r="K22" s="19" t="s">
        <v>219</v>
      </c>
      <c r="L22" s="19"/>
      <c r="M22" s="19"/>
      <c r="S22" s="15"/>
    </row>
    <row r="23" spans="2:20" s="3" customFormat="1" x14ac:dyDescent="0.3">
      <c r="B23" s="3" t="s">
        <v>211</v>
      </c>
      <c r="C23" s="6" t="s">
        <v>220</v>
      </c>
      <c r="D23" s="6">
        <v>28</v>
      </c>
      <c r="E23" s="6">
        <v>3</v>
      </c>
      <c r="F23" s="6" t="s">
        <v>159</v>
      </c>
      <c r="G23" s="6" t="s">
        <v>98</v>
      </c>
      <c r="H23" s="6" t="s">
        <v>41</v>
      </c>
      <c r="I23" s="6" t="s">
        <v>37</v>
      </c>
      <c r="J23" s="6" t="s">
        <v>38</v>
      </c>
      <c r="K23" s="19" t="s">
        <v>221</v>
      </c>
      <c r="L23" s="19"/>
      <c r="M23" s="19"/>
      <c r="N23" s="3" t="s">
        <v>214</v>
      </c>
      <c r="O23" s="3" t="s">
        <v>222</v>
      </c>
      <c r="S23" s="3" t="s">
        <v>223</v>
      </c>
      <c r="T23" s="36" t="s">
        <v>127</v>
      </c>
    </row>
    <row r="24" spans="2:20" s="3" customFormat="1" x14ac:dyDescent="0.3">
      <c r="B24" s="3" t="s">
        <v>211</v>
      </c>
      <c r="C24" s="6" t="s">
        <v>224</v>
      </c>
      <c r="D24" s="6"/>
      <c r="E24" s="6"/>
      <c r="F24" s="6"/>
      <c r="G24" s="6"/>
      <c r="H24" s="6" t="s">
        <v>218</v>
      </c>
      <c r="I24" s="6"/>
      <c r="J24" s="6"/>
      <c r="K24" s="19" t="s">
        <v>219</v>
      </c>
      <c r="L24" s="19"/>
      <c r="M24" s="19"/>
      <c r="S24" s="15"/>
    </row>
    <row r="25" spans="2:20" s="3" customFormat="1" x14ac:dyDescent="0.3">
      <c r="C25" s="6"/>
      <c r="D25" s="6"/>
      <c r="E25" s="6"/>
      <c r="F25" s="6"/>
      <c r="G25" s="6"/>
      <c r="H25" s="6"/>
      <c r="I25" s="6"/>
      <c r="J25" s="6"/>
      <c r="K25" s="19"/>
      <c r="L25" s="19"/>
      <c r="M25" s="19"/>
      <c r="S25" s="15"/>
    </row>
    <row r="26" spans="2:20" s="3" customFormat="1" x14ac:dyDescent="0.3">
      <c r="C26" s="5" t="s">
        <v>225</v>
      </c>
      <c r="D26" s="6"/>
      <c r="E26" s="6"/>
      <c r="F26" s="6"/>
      <c r="G26" s="6"/>
      <c r="H26" s="6"/>
      <c r="I26" s="6"/>
      <c r="J26" s="6"/>
      <c r="K26" s="19"/>
      <c r="L26" s="19"/>
      <c r="M26" s="19"/>
      <c r="S26" s="15"/>
    </row>
    <row r="27" spans="2:20" s="3" customFormat="1" x14ac:dyDescent="0.3">
      <c r="C27" s="6"/>
      <c r="D27" s="6"/>
      <c r="E27" s="6"/>
      <c r="F27" s="6"/>
      <c r="G27" s="6"/>
      <c r="H27" s="6"/>
      <c r="I27" s="6"/>
      <c r="J27" s="6"/>
      <c r="K27" s="19"/>
      <c r="L27" s="19"/>
      <c r="M27" s="19"/>
      <c r="S27" s="15"/>
    </row>
    <row r="28" spans="2:20" s="3" customFormat="1" x14ac:dyDescent="0.3">
      <c r="B28"/>
      <c r="C28" s="6"/>
      <c r="D28" s="2"/>
      <c r="E28" s="6"/>
      <c r="F28" s="6"/>
      <c r="G28" s="6"/>
      <c r="H28" s="6"/>
      <c r="I28" s="6"/>
      <c r="J28" s="6"/>
      <c r="K28" s="19"/>
      <c r="L28" s="19"/>
      <c r="M28" s="19"/>
      <c r="N28" s="19"/>
      <c r="O28" s="19"/>
      <c r="S28" s="15"/>
    </row>
    <row r="29" spans="2:20" s="3" customFormat="1" x14ac:dyDescent="0.3">
      <c r="B29" t="s">
        <v>226</v>
      </c>
      <c r="C29" s="5" t="s">
        <v>227</v>
      </c>
      <c r="D29" s="6">
        <v>60</v>
      </c>
      <c r="E29" s="6">
        <v>1</v>
      </c>
      <c r="F29" s="6">
        <v>1</v>
      </c>
      <c r="G29" s="6" t="s">
        <v>71</v>
      </c>
      <c r="H29" s="6" t="s">
        <v>61</v>
      </c>
      <c r="I29" s="6" t="s">
        <v>37</v>
      </c>
      <c r="J29" s="17" t="s">
        <v>38</v>
      </c>
      <c r="K29" s="19"/>
      <c r="L29" s="19"/>
      <c r="M29" s="19"/>
      <c r="N29" s="19"/>
      <c r="O29" s="19"/>
    </row>
    <row r="30" spans="2:20" s="3" customFormat="1" x14ac:dyDescent="0.3">
      <c r="B30" t="s">
        <v>226</v>
      </c>
      <c r="C30" s="6" t="s">
        <v>228</v>
      </c>
      <c r="D30" s="2">
        <v>61</v>
      </c>
      <c r="E30" s="6">
        <v>3</v>
      </c>
      <c r="F30" s="6">
        <v>2</v>
      </c>
      <c r="G30" s="6" t="s">
        <v>71</v>
      </c>
      <c r="H30" s="6" t="s">
        <v>61</v>
      </c>
      <c r="I30" s="6" t="s">
        <v>37</v>
      </c>
      <c r="J30" s="17" t="s">
        <v>38</v>
      </c>
      <c r="K30" s="19"/>
      <c r="L30" s="19"/>
      <c r="M30" s="19"/>
      <c r="N30" s="19"/>
      <c r="O30" s="19"/>
    </row>
    <row r="31" spans="2:20" s="3" customFormat="1" x14ac:dyDescent="0.3">
      <c r="B31" t="s">
        <v>226</v>
      </c>
      <c r="C31" s="6" t="s">
        <v>229</v>
      </c>
      <c r="D31" s="6">
        <v>62</v>
      </c>
      <c r="E31" s="6">
        <v>3</v>
      </c>
      <c r="F31" s="6">
        <v>3</v>
      </c>
      <c r="G31" s="6" t="s">
        <v>71</v>
      </c>
      <c r="H31" s="6" t="s">
        <v>61</v>
      </c>
      <c r="I31" s="6" t="s">
        <v>37</v>
      </c>
      <c r="J31" s="6" t="s">
        <v>38</v>
      </c>
      <c r="K31" s="19"/>
      <c r="L31" s="19"/>
      <c r="M31" s="19"/>
      <c r="N31" s="19"/>
      <c r="O31" s="19"/>
    </row>
    <row r="32" spans="2:20" s="3" customFormat="1" x14ac:dyDescent="0.3">
      <c r="B32" t="s">
        <v>226</v>
      </c>
      <c r="C32" s="6" t="s">
        <v>230</v>
      </c>
      <c r="D32" s="6"/>
      <c r="E32" s="6"/>
      <c r="F32" s="6"/>
      <c r="G32" s="6"/>
      <c r="H32" s="6"/>
      <c r="I32" s="6"/>
      <c r="J32" s="6"/>
      <c r="K32" s="19"/>
      <c r="L32" s="19"/>
      <c r="M32" s="19"/>
      <c r="N32" s="19"/>
      <c r="O32" s="19"/>
      <c r="S32" s="15"/>
    </row>
    <row r="33" spans="2:19" s="3" customFormat="1" x14ac:dyDescent="0.3">
      <c r="B33" t="s">
        <v>226</v>
      </c>
      <c r="C33" s="54" t="s">
        <v>231</v>
      </c>
      <c r="D33" s="2">
        <v>63</v>
      </c>
      <c r="E33" s="6">
        <v>3</v>
      </c>
      <c r="F33" s="6" t="s">
        <v>159</v>
      </c>
      <c r="G33" s="6" t="s">
        <v>71</v>
      </c>
      <c r="H33" s="6" t="s">
        <v>41</v>
      </c>
      <c r="I33" s="6" t="s">
        <v>37</v>
      </c>
      <c r="J33" s="6" t="s">
        <v>38</v>
      </c>
      <c r="K33" s="19" t="s">
        <v>125</v>
      </c>
      <c r="L33" s="19"/>
      <c r="M33" s="19"/>
      <c r="N33" s="19"/>
      <c r="O33" s="19"/>
    </row>
    <row r="34" spans="2:19" s="3" customFormat="1" x14ac:dyDescent="0.3">
      <c r="B34" t="s">
        <v>226</v>
      </c>
      <c r="C34" s="54" t="s">
        <v>232</v>
      </c>
      <c r="D34" s="6">
        <v>45</v>
      </c>
      <c r="E34" s="6">
        <v>1</v>
      </c>
      <c r="F34" s="6">
        <v>3</v>
      </c>
      <c r="G34" s="6" t="s">
        <v>98</v>
      </c>
      <c r="H34" s="6" t="s">
        <v>41</v>
      </c>
      <c r="I34" s="6" t="s">
        <v>37</v>
      </c>
      <c r="J34" s="6" t="s">
        <v>38</v>
      </c>
      <c r="K34" s="19"/>
      <c r="L34" s="19"/>
      <c r="M34" s="19"/>
      <c r="N34" s="19"/>
      <c r="O34" s="19"/>
    </row>
    <row r="35" spans="2:19" s="3" customFormat="1" x14ac:dyDescent="0.3">
      <c r="B35"/>
      <c r="C35" s="6"/>
      <c r="D35" s="6"/>
      <c r="E35" s="6"/>
      <c r="F35" s="6"/>
      <c r="G35" s="6"/>
      <c r="H35" s="6"/>
      <c r="I35" s="6"/>
      <c r="J35" s="6"/>
      <c r="K35" s="19"/>
      <c r="L35" s="19"/>
      <c r="M35" s="19"/>
      <c r="N35" s="19"/>
      <c r="O35" s="19"/>
      <c r="S35" s="15"/>
    </row>
    <row r="36" spans="2:19" s="3" customFormat="1" x14ac:dyDescent="0.3">
      <c r="B36" s="3" t="s">
        <v>211</v>
      </c>
      <c r="C36" s="5" t="s">
        <v>233</v>
      </c>
      <c r="D36" s="6">
        <v>32</v>
      </c>
      <c r="E36" s="6">
        <v>1</v>
      </c>
      <c r="F36" s="6" t="s">
        <v>41</v>
      </c>
      <c r="G36" s="6" t="s">
        <v>94</v>
      </c>
      <c r="H36" s="6" t="s">
        <v>61</v>
      </c>
      <c r="I36" s="6">
        <v>1</v>
      </c>
      <c r="J36" s="6" t="s">
        <v>234</v>
      </c>
      <c r="K36" s="19"/>
      <c r="L36" s="19"/>
      <c r="M36" s="19"/>
      <c r="N36" s="3" t="s">
        <v>235</v>
      </c>
      <c r="O36" s="20">
        <v>157</v>
      </c>
    </row>
    <row r="37" spans="2:19" s="3" customFormat="1" x14ac:dyDescent="0.3">
      <c r="B37" s="3" t="s">
        <v>211</v>
      </c>
      <c r="C37" s="6" t="s">
        <v>236</v>
      </c>
      <c r="D37" s="6">
        <v>33</v>
      </c>
      <c r="E37" s="6">
        <v>1</v>
      </c>
      <c r="F37" s="6">
        <v>1</v>
      </c>
      <c r="G37" s="6" t="s">
        <v>63</v>
      </c>
      <c r="H37" s="6" t="s">
        <v>61</v>
      </c>
      <c r="I37" s="6" t="s">
        <v>37</v>
      </c>
      <c r="J37" s="6" t="s">
        <v>38</v>
      </c>
      <c r="K37" s="19"/>
      <c r="L37" s="19"/>
      <c r="M37" s="19"/>
      <c r="N37" s="19"/>
      <c r="O37" s="19"/>
    </row>
    <row r="38" spans="2:19" s="3" customFormat="1" x14ac:dyDescent="0.3">
      <c r="B38" s="3" t="s">
        <v>211</v>
      </c>
      <c r="C38" s="6" t="s">
        <v>237</v>
      </c>
      <c r="D38" s="6">
        <v>34</v>
      </c>
      <c r="E38" s="6">
        <v>1</v>
      </c>
      <c r="F38" s="6">
        <v>2</v>
      </c>
      <c r="G38" s="6" t="s">
        <v>63</v>
      </c>
      <c r="H38" s="6" t="s">
        <v>61</v>
      </c>
      <c r="I38" s="6" t="s">
        <v>37</v>
      </c>
      <c r="J38" s="6" t="s">
        <v>38</v>
      </c>
      <c r="K38" s="19"/>
      <c r="L38" s="19"/>
      <c r="M38" s="19"/>
      <c r="N38" s="19"/>
      <c r="O38" s="19"/>
    </row>
    <row r="39" spans="2:19" s="3" customFormat="1" x14ac:dyDescent="0.3">
      <c r="B39" s="3" t="s">
        <v>211</v>
      </c>
      <c r="C39" s="54" t="s">
        <v>238</v>
      </c>
      <c r="D39" s="6">
        <v>35</v>
      </c>
      <c r="E39" s="6">
        <v>1</v>
      </c>
      <c r="F39" s="6">
        <v>3</v>
      </c>
      <c r="G39" s="6" t="s">
        <v>63</v>
      </c>
      <c r="H39" s="6" t="s">
        <v>61</v>
      </c>
      <c r="I39" s="6" t="s">
        <v>37</v>
      </c>
      <c r="J39" s="6" t="s">
        <v>38</v>
      </c>
      <c r="K39" s="19"/>
      <c r="L39" s="19"/>
      <c r="M39" s="19"/>
      <c r="N39" s="19"/>
      <c r="O39" s="19"/>
    </row>
    <row r="40" spans="2:19" s="3" customFormat="1" x14ac:dyDescent="0.3">
      <c r="B40" s="3" t="s">
        <v>211</v>
      </c>
      <c r="C40" s="5" t="s">
        <v>239</v>
      </c>
      <c r="D40" s="6">
        <v>44</v>
      </c>
      <c r="E40" s="6">
        <v>1</v>
      </c>
      <c r="F40" s="6">
        <v>2</v>
      </c>
      <c r="G40" s="6" t="s">
        <v>63</v>
      </c>
      <c r="H40" s="6" t="s">
        <v>61</v>
      </c>
      <c r="I40" s="6">
        <v>1</v>
      </c>
      <c r="J40" s="6" t="s">
        <v>38</v>
      </c>
      <c r="K40" s="19"/>
      <c r="L40" s="19"/>
      <c r="M40" s="19"/>
      <c r="N40" s="19"/>
      <c r="O40" s="19"/>
    </row>
    <row r="41" spans="2:19" s="3" customFormat="1" x14ac:dyDescent="0.3">
      <c r="C41" s="5"/>
      <c r="D41" s="6"/>
      <c r="E41" s="6"/>
      <c r="F41" s="6"/>
      <c r="G41" s="6"/>
      <c r="H41" s="6"/>
      <c r="I41" s="6"/>
      <c r="J41" s="6"/>
      <c r="K41" s="19"/>
      <c r="L41" s="19"/>
      <c r="M41" s="19"/>
      <c r="N41" s="19"/>
      <c r="O41" s="19"/>
      <c r="S41" s="15"/>
    </row>
    <row r="42" spans="2:19" s="3" customFormat="1" x14ac:dyDescent="0.3">
      <c r="B42" t="s">
        <v>226</v>
      </c>
      <c r="C42" s="63" t="s">
        <v>240</v>
      </c>
      <c r="D42" s="6"/>
      <c r="E42" s="6"/>
      <c r="F42" s="6"/>
      <c r="G42" s="6"/>
      <c r="H42" s="6" t="s">
        <v>61</v>
      </c>
      <c r="I42" s="6"/>
      <c r="J42" s="6"/>
      <c r="K42" s="19"/>
      <c r="L42" s="19"/>
      <c r="M42" s="19"/>
      <c r="N42" s="19"/>
      <c r="O42" s="19"/>
    </row>
    <row r="43" spans="2:19" s="3" customFormat="1" x14ac:dyDescent="0.3">
      <c r="B43" s="3" t="s">
        <v>211</v>
      </c>
      <c r="C43" s="63" t="s">
        <v>241</v>
      </c>
      <c r="D43" s="6"/>
      <c r="E43" s="6"/>
      <c r="F43" s="6"/>
      <c r="G43" s="6"/>
      <c r="H43" s="6"/>
      <c r="I43" s="6"/>
      <c r="J43" s="6"/>
      <c r="K43" s="19"/>
      <c r="L43" s="19"/>
      <c r="M43" s="19"/>
      <c r="N43" s="19"/>
      <c r="O43" s="19"/>
    </row>
    <row r="44" spans="2:19" s="3" customFormat="1" x14ac:dyDescent="0.3">
      <c r="C44" s="6"/>
      <c r="D44" s="6"/>
      <c r="E44" s="6"/>
      <c r="F44" s="6"/>
      <c r="G44" s="6"/>
      <c r="H44" s="6"/>
      <c r="I44" s="6"/>
      <c r="J44" s="6"/>
      <c r="K44" s="19"/>
      <c r="L44" s="19"/>
      <c r="M44" s="19"/>
      <c r="N44" s="19"/>
      <c r="O44" s="19"/>
    </row>
    <row r="45" spans="2:19" s="3" customFormat="1" x14ac:dyDescent="0.3">
      <c r="C45" s="5" t="s">
        <v>242</v>
      </c>
      <c r="D45" s="6"/>
      <c r="E45" s="6"/>
      <c r="F45" s="6"/>
      <c r="G45" s="6"/>
      <c r="H45" s="6"/>
      <c r="I45" s="6"/>
      <c r="J45" s="6"/>
      <c r="K45" s="19"/>
      <c r="L45" s="19"/>
      <c r="M45" s="19"/>
      <c r="N45" s="19"/>
      <c r="O45" s="19"/>
    </row>
    <row r="46" spans="2:19" s="3" customFormat="1" x14ac:dyDescent="0.3">
      <c r="C46" s="5"/>
      <c r="D46" s="6"/>
      <c r="E46" s="6"/>
      <c r="F46" s="6"/>
      <c r="G46" s="6"/>
      <c r="H46" s="6"/>
      <c r="I46" s="6"/>
      <c r="J46" s="6"/>
      <c r="K46" s="19"/>
      <c r="L46" s="19"/>
      <c r="M46" s="19"/>
      <c r="N46" s="19"/>
      <c r="O46" s="19"/>
    </row>
    <row r="47" spans="2:19" s="3" customFormat="1" x14ac:dyDescent="0.3">
      <c r="B47" t="s">
        <v>226</v>
      </c>
      <c r="C47" s="5" t="s">
        <v>243</v>
      </c>
      <c r="D47" s="6">
        <v>76</v>
      </c>
      <c r="E47" s="6">
        <v>1</v>
      </c>
      <c r="F47" s="6">
        <v>2</v>
      </c>
      <c r="G47" s="6" t="s">
        <v>63</v>
      </c>
      <c r="H47" s="6" t="s">
        <v>61</v>
      </c>
      <c r="I47" s="6">
        <v>1</v>
      </c>
      <c r="J47" s="6" t="s">
        <v>38</v>
      </c>
      <c r="K47" s="19" t="s">
        <v>125</v>
      </c>
      <c r="L47" s="19"/>
      <c r="M47" s="19"/>
      <c r="N47" s="19"/>
      <c r="O47" s="19"/>
    </row>
    <row r="48" spans="2:19" s="3" customFormat="1" x14ac:dyDescent="0.3">
      <c r="B48" t="s">
        <v>226</v>
      </c>
      <c r="C48" s="6" t="s">
        <v>244</v>
      </c>
      <c r="D48" s="6"/>
      <c r="E48" s="6"/>
      <c r="F48" s="6"/>
      <c r="G48" s="6"/>
      <c r="H48" s="6"/>
      <c r="I48" s="6"/>
      <c r="J48" s="6"/>
      <c r="K48" s="19"/>
      <c r="L48" s="19"/>
      <c r="M48" s="19"/>
      <c r="N48" s="19"/>
      <c r="O48" s="19"/>
      <c r="S48" s="15"/>
    </row>
    <row r="49" spans="2:19" s="3" customFormat="1" x14ac:dyDescent="0.3">
      <c r="B49" t="s">
        <v>226</v>
      </c>
      <c r="C49" s="6" t="s">
        <v>139</v>
      </c>
      <c r="D49" s="2">
        <v>77</v>
      </c>
      <c r="E49" s="6">
        <v>2</v>
      </c>
      <c r="F49" s="6">
        <v>1</v>
      </c>
      <c r="G49" s="6" t="s">
        <v>71</v>
      </c>
      <c r="H49" s="6" t="s">
        <v>61</v>
      </c>
      <c r="I49" s="6" t="s">
        <v>37</v>
      </c>
      <c r="J49" s="6" t="s">
        <v>38</v>
      </c>
      <c r="K49" s="19"/>
      <c r="L49" s="19"/>
      <c r="M49" s="19"/>
      <c r="N49" s="19"/>
      <c r="O49" s="19"/>
    </row>
    <row r="50" spans="2:19" s="3" customFormat="1" x14ac:dyDescent="0.3">
      <c r="B50" t="s">
        <v>226</v>
      </c>
      <c r="C50" s="54" t="s">
        <v>245</v>
      </c>
      <c r="D50" s="6">
        <v>78</v>
      </c>
      <c r="E50" s="6">
        <v>2</v>
      </c>
      <c r="F50" s="6">
        <v>3</v>
      </c>
      <c r="G50" s="6" t="s">
        <v>71</v>
      </c>
      <c r="H50" s="6" t="s">
        <v>41</v>
      </c>
      <c r="I50" s="6" t="s">
        <v>37</v>
      </c>
      <c r="J50" s="6" t="s">
        <v>38</v>
      </c>
      <c r="K50" s="19"/>
      <c r="L50" s="19"/>
      <c r="M50" s="19"/>
      <c r="N50" s="19"/>
      <c r="O50" s="19"/>
    </row>
    <row r="51" spans="2:19" s="3" customFormat="1" x14ac:dyDescent="0.3">
      <c r="B51"/>
      <c r="C51" s="6"/>
      <c r="D51" s="6"/>
      <c r="E51" s="6"/>
      <c r="F51" s="6"/>
      <c r="G51" s="6"/>
      <c r="H51" s="6"/>
      <c r="I51" s="6"/>
      <c r="J51" s="6"/>
      <c r="K51" s="19"/>
      <c r="L51" s="19"/>
      <c r="M51" s="19"/>
      <c r="N51" s="19"/>
      <c r="O51" s="19"/>
    </row>
    <row r="52" spans="2:19" s="3" customFormat="1" x14ac:dyDescent="0.3">
      <c r="B52" t="s">
        <v>226</v>
      </c>
      <c r="C52" s="5" t="s">
        <v>246</v>
      </c>
      <c r="D52" s="2">
        <v>79</v>
      </c>
      <c r="E52" s="6">
        <v>1</v>
      </c>
      <c r="F52" s="6">
        <v>2</v>
      </c>
      <c r="G52" s="6" t="s">
        <v>63</v>
      </c>
      <c r="H52" s="6" t="s">
        <v>61</v>
      </c>
      <c r="I52" s="6">
        <v>1</v>
      </c>
      <c r="J52" s="6" t="s">
        <v>38</v>
      </c>
      <c r="K52" s="19"/>
      <c r="L52" s="19"/>
      <c r="M52" s="19"/>
      <c r="N52" s="19"/>
      <c r="O52" s="19"/>
    </row>
    <row r="53" spans="2:19" s="3" customFormat="1" x14ac:dyDescent="0.3">
      <c r="B53" t="s">
        <v>226</v>
      </c>
      <c r="C53" s="6" t="s">
        <v>244</v>
      </c>
      <c r="D53" s="6">
        <v>80</v>
      </c>
      <c r="E53" s="6">
        <v>2</v>
      </c>
      <c r="F53" s="6">
        <v>1</v>
      </c>
      <c r="G53" s="6" t="s">
        <v>71</v>
      </c>
      <c r="H53" s="6" t="s">
        <v>41</v>
      </c>
      <c r="I53" s="6" t="s">
        <v>37</v>
      </c>
      <c r="J53" s="6" t="s">
        <v>38</v>
      </c>
      <c r="K53" s="19"/>
      <c r="L53" s="19"/>
      <c r="M53" s="19"/>
      <c r="N53" s="19"/>
      <c r="O53" s="19"/>
    </row>
    <row r="54" spans="2:19" s="3" customFormat="1" x14ac:dyDescent="0.3">
      <c r="B54" t="s">
        <v>226</v>
      </c>
      <c r="C54" s="6" t="s">
        <v>139</v>
      </c>
      <c r="D54" s="6"/>
      <c r="E54" s="6"/>
      <c r="F54" s="6"/>
      <c r="G54" s="6"/>
      <c r="H54" s="6"/>
      <c r="I54" s="6"/>
      <c r="J54" s="6"/>
      <c r="K54" s="19"/>
      <c r="L54" s="19"/>
      <c r="M54" s="19"/>
      <c r="N54" s="19"/>
      <c r="O54" s="19"/>
      <c r="S54" s="15"/>
    </row>
    <row r="55" spans="2:19" s="3" customFormat="1" x14ac:dyDescent="0.3">
      <c r="B55" t="s">
        <v>226</v>
      </c>
      <c r="C55" s="54" t="s">
        <v>247</v>
      </c>
      <c r="D55" s="2">
        <v>81</v>
      </c>
      <c r="E55" s="6">
        <v>2</v>
      </c>
      <c r="F55" s="6">
        <v>3</v>
      </c>
      <c r="G55" s="6" t="s">
        <v>71</v>
      </c>
      <c r="H55" s="6" t="s">
        <v>41</v>
      </c>
      <c r="I55" s="6" t="s">
        <v>37</v>
      </c>
      <c r="J55" s="6" t="s">
        <v>38</v>
      </c>
      <c r="K55" s="19"/>
      <c r="L55" s="19"/>
      <c r="M55" s="19"/>
      <c r="N55" s="19"/>
      <c r="O55" s="19"/>
    </row>
    <row r="56" spans="2:19" s="3" customFormat="1" x14ac:dyDescent="0.3">
      <c r="B56"/>
      <c r="C56" s="54"/>
      <c r="D56" s="2"/>
      <c r="E56" s="6"/>
      <c r="F56" s="6"/>
      <c r="G56" s="6"/>
      <c r="H56" s="6"/>
      <c r="I56" s="6"/>
      <c r="J56" s="6"/>
      <c r="K56" s="19"/>
      <c r="L56" s="19"/>
      <c r="M56" s="19"/>
      <c r="N56" s="19"/>
      <c r="O56" s="19"/>
    </row>
    <row r="57" spans="2:19" s="3" customFormat="1" x14ac:dyDescent="0.3">
      <c r="B57"/>
      <c r="C57" s="54" t="s">
        <v>248</v>
      </c>
      <c r="D57" s="2"/>
      <c r="E57" s="6"/>
      <c r="F57" s="6"/>
      <c r="G57" s="6"/>
      <c r="H57" s="6"/>
      <c r="I57" s="6"/>
      <c r="J57" s="6"/>
      <c r="K57" s="19"/>
      <c r="L57" s="19"/>
      <c r="M57" s="19"/>
      <c r="N57" s="19"/>
      <c r="O57" s="19"/>
    </row>
    <row r="58" spans="2:19" s="3" customFormat="1" x14ac:dyDescent="0.3">
      <c r="B58"/>
      <c r="C58" s="6"/>
      <c r="D58" s="2"/>
      <c r="E58" s="6"/>
      <c r="F58" s="6"/>
      <c r="G58" s="6"/>
      <c r="H58" s="6"/>
      <c r="I58" s="6"/>
      <c r="J58" s="6"/>
      <c r="K58" s="19"/>
      <c r="L58" s="19"/>
      <c r="M58" s="19"/>
      <c r="N58" s="19"/>
      <c r="O58" s="19"/>
      <c r="S58" s="15"/>
    </row>
    <row r="59" spans="2:19" s="3" customFormat="1" x14ac:dyDescent="0.3">
      <c r="B59" s="3" t="s">
        <v>211</v>
      </c>
      <c r="C59" s="5" t="s">
        <v>249</v>
      </c>
      <c r="D59" s="6">
        <v>51</v>
      </c>
      <c r="E59" s="6">
        <v>2</v>
      </c>
      <c r="F59" s="6">
        <v>1</v>
      </c>
      <c r="G59" s="6" t="s">
        <v>71</v>
      </c>
      <c r="H59" s="6" t="s">
        <v>61</v>
      </c>
      <c r="I59" s="6" t="s">
        <v>37</v>
      </c>
      <c r="J59" s="6" t="s">
        <v>38</v>
      </c>
      <c r="K59" s="19"/>
      <c r="L59" s="19"/>
      <c r="M59" s="19"/>
      <c r="N59" s="19"/>
      <c r="O59" s="19"/>
    </row>
    <row r="60" spans="2:19" s="3" customFormat="1" x14ac:dyDescent="0.3">
      <c r="B60" s="3" t="s">
        <v>211</v>
      </c>
      <c r="C60" s="6" t="s">
        <v>250</v>
      </c>
      <c r="D60" s="6">
        <v>49</v>
      </c>
      <c r="E60" s="6">
        <v>3</v>
      </c>
      <c r="F60" s="6" t="s">
        <v>159</v>
      </c>
      <c r="G60" s="6" t="s">
        <v>63</v>
      </c>
      <c r="H60" s="6" t="s">
        <v>61</v>
      </c>
      <c r="I60" s="6">
        <v>2</v>
      </c>
      <c r="J60" s="6" t="s">
        <v>38</v>
      </c>
      <c r="K60" s="19"/>
      <c r="L60" s="19"/>
      <c r="M60" s="19"/>
      <c r="N60" s="19"/>
      <c r="O60" s="19"/>
      <c r="R60" s="3" t="s">
        <v>251</v>
      </c>
    </row>
    <row r="61" spans="2:19" s="3" customFormat="1" x14ac:dyDescent="0.3">
      <c r="C61" s="5"/>
      <c r="D61" s="6"/>
      <c r="E61" s="6"/>
      <c r="F61" s="6"/>
      <c r="G61" s="6"/>
      <c r="H61" s="6"/>
      <c r="I61" s="6"/>
      <c r="J61" s="6"/>
      <c r="K61" s="19"/>
      <c r="L61" s="19"/>
      <c r="M61" s="19"/>
      <c r="N61" s="19"/>
      <c r="O61" s="19"/>
    </row>
    <row r="62" spans="2:19" s="3" customFormat="1" x14ac:dyDescent="0.3">
      <c r="C62" s="5" t="s">
        <v>252</v>
      </c>
      <c r="D62" s="6"/>
      <c r="E62" s="6"/>
      <c r="F62" s="6"/>
      <c r="G62" s="6"/>
      <c r="H62" s="6"/>
      <c r="I62" s="6"/>
      <c r="J62" s="6"/>
      <c r="K62" s="19"/>
      <c r="L62" s="19"/>
      <c r="M62" s="19"/>
      <c r="N62" s="19"/>
      <c r="O62" s="19"/>
    </row>
    <row r="63" spans="2:19" s="3" customFormat="1" x14ac:dyDescent="0.3">
      <c r="C63" s="5"/>
      <c r="D63" s="6"/>
      <c r="E63" s="6"/>
      <c r="F63" s="6"/>
      <c r="G63" s="6"/>
      <c r="H63" s="6"/>
      <c r="I63" s="6"/>
      <c r="J63" s="6"/>
      <c r="K63" s="19"/>
      <c r="L63" s="19"/>
      <c r="M63" s="19"/>
      <c r="N63" s="19"/>
      <c r="O63" s="19"/>
    </row>
    <row r="64" spans="2:19" s="3" customFormat="1" x14ac:dyDescent="0.3">
      <c r="B64" s="3" t="s">
        <v>226</v>
      </c>
      <c r="C64" s="5" t="s">
        <v>253</v>
      </c>
      <c r="D64" s="6">
        <v>82</v>
      </c>
      <c r="E64" s="6">
        <v>1</v>
      </c>
      <c r="F64" s="6">
        <v>2</v>
      </c>
      <c r="G64" s="6" t="s">
        <v>63</v>
      </c>
      <c r="H64" s="6" t="s">
        <v>61</v>
      </c>
      <c r="I64" s="6">
        <v>1</v>
      </c>
      <c r="J64" s="6" t="s">
        <v>38</v>
      </c>
      <c r="K64" s="19"/>
      <c r="L64" s="19"/>
      <c r="M64" s="19"/>
      <c r="N64" s="19"/>
      <c r="O64" s="19"/>
    </row>
    <row r="65" spans="2:19" s="3" customFormat="1" x14ac:dyDescent="0.3">
      <c r="B65" s="3" t="s">
        <v>226</v>
      </c>
      <c r="C65" s="6" t="s">
        <v>254</v>
      </c>
      <c r="D65" s="2">
        <v>83</v>
      </c>
      <c r="E65" s="6">
        <v>2</v>
      </c>
      <c r="F65" s="6">
        <v>1</v>
      </c>
      <c r="G65" s="6" t="s">
        <v>71</v>
      </c>
      <c r="H65" s="6" t="s">
        <v>41</v>
      </c>
      <c r="I65" s="6" t="s">
        <v>37</v>
      </c>
      <c r="J65" s="6" t="s">
        <v>38</v>
      </c>
      <c r="K65" s="19"/>
      <c r="L65" s="19"/>
      <c r="M65" s="19"/>
      <c r="N65" s="19"/>
      <c r="O65" s="19"/>
    </row>
    <row r="66" spans="2:19" s="3" customFormat="1" x14ac:dyDescent="0.3">
      <c r="B66" s="3" t="s">
        <v>226</v>
      </c>
      <c r="C66" s="6" t="s">
        <v>255</v>
      </c>
      <c r="D66" s="6">
        <v>84</v>
      </c>
      <c r="E66" s="6">
        <v>1</v>
      </c>
      <c r="F66" s="6">
        <v>3</v>
      </c>
      <c r="G66" s="6" t="s">
        <v>98</v>
      </c>
      <c r="H66" s="6" t="s">
        <v>41</v>
      </c>
      <c r="I66" s="6" t="s">
        <v>37</v>
      </c>
      <c r="J66" s="6" t="s">
        <v>38</v>
      </c>
      <c r="K66" s="19"/>
      <c r="L66" s="19"/>
      <c r="M66" s="19"/>
      <c r="N66" s="19"/>
      <c r="O66" s="19"/>
    </row>
    <row r="67" spans="2:19" s="3" customFormat="1" x14ac:dyDescent="0.3">
      <c r="C67" s="6"/>
      <c r="D67" s="6"/>
      <c r="E67" s="6"/>
      <c r="F67" s="6"/>
      <c r="G67" s="6"/>
      <c r="H67" s="6"/>
      <c r="I67" s="6"/>
      <c r="J67" s="6"/>
      <c r="K67" s="19"/>
      <c r="L67" s="19"/>
      <c r="M67" s="19"/>
      <c r="N67" s="19"/>
      <c r="O67" s="19"/>
      <c r="S67" s="15"/>
    </row>
    <row r="68" spans="2:19" s="3" customFormat="1" x14ac:dyDescent="0.3">
      <c r="C68" s="5" t="s">
        <v>256</v>
      </c>
      <c r="D68" s="6"/>
      <c r="E68" s="6"/>
      <c r="F68" s="6"/>
      <c r="G68" s="6"/>
      <c r="H68" s="6"/>
      <c r="I68" s="6"/>
      <c r="J68" s="6"/>
      <c r="K68" s="19"/>
      <c r="L68" s="19"/>
      <c r="M68" s="19"/>
      <c r="N68" s="19"/>
      <c r="O68" s="19"/>
      <c r="S68" s="15"/>
    </row>
    <row r="69" spans="2:19" s="3" customFormat="1" x14ac:dyDescent="0.3">
      <c r="C69" s="6"/>
      <c r="D69" s="6"/>
      <c r="E69" s="6"/>
      <c r="F69" s="6"/>
      <c r="G69" s="6"/>
      <c r="H69" s="6"/>
      <c r="I69" s="6"/>
      <c r="J69" s="6"/>
      <c r="K69" s="19"/>
      <c r="L69" s="19"/>
      <c r="M69" s="19"/>
      <c r="N69" s="19"/>
      <c r="O69" s="19"/>
      <c r="S69" s="15"/>
    </row>
    <row r="70" spans="2:19" s="3" customFormat="1" x14ac:dyDescent="0.3">
      <c r="B70" s="3" t="s">
        <v>226</v>
      </c>
      <c r="C70" s="5" t="s">
        <v>257</v>
      </c>
      <c r="D70" s="6">
        <v>88</v>
      </c>
      <c r="E70" s="6">
        <v>1</v>
      </c>
      <c r="F70" s="6">
        <v>2</v>
      </c>
      <c r="G70" s="6" t="s">
        <v>71</v>
      </c>
      <c r="H70" s="6" t="s">
        <v>41</v>
      </c>
      <c r="I70" s="6" t="s">
        <v>37</v>
      </c>
      <c r="J70" s="6" t="s">
        <v>38</v>
      </c>
      <c r="K70" s="19" t="s">
        <v>125</v>
      </c>
      <c r="L70" s="19"/>
      <c r="M70" s="19"/>
      <c r="N70" s="19"/>
      <c r="O70" s="19"/>
    </row>
    <row r="71" spans="2:19" s="3" customFormat="1" x14ac:dyDescent="0.3">
      <c r="B71" s="3" t="s">
        <v>226</v>
      </c>
      <c r="C71" s="6" t="s">
        <v>258</v>
      </c>
      <c r="D71" s="2">
        <v>89</v>
      </c>
      <c r="E71" s="6">
        <v>2</v>
      </c>
      <c r="F71" s="6">
        <v>2</v>
      </c>
      <c r="G71" s="6" t="s">
        <v>71</v>
      </c>
      <c r="H71" s="6" t="s">
        <v>61</v>
      </c>
      <c r="I71" s="6" t="s">
        <v>259</v>
      </c>
      <c r="J71" s="6" t="s">
        <v>38</v>
      </c>
      <c r="K71" s="19"/>
      <c r="L71" s="19"/>
      <c r="M71" s="19"/>
      <c r="N71" s="19"/>
      <c r="O71" s="19"/>
    </row>
    <row r="72" spans="2:19" s="3" customFormat="1" x14ac:dyDescent="0.3">
      <c r="B72" s="3" t="s">
        <v>226</v>
      </c>
      <c r="C72" s="6" t="s">
        <v>260</v>
      </c>
      <c r="D72" s="6">
        <v>90</v>
      </c>
      <c r="E72" s="6">
        <v>2</v>
      </c>
      <c r="F72" s="6">
        <v>3</v>
      </c>
      <c r="G72" s="6" t="s">
        <v>98</v>
      </c>
      <c r="H72" s="6" t="s">
        <v>41</v>
      </c>
      <c r="I72" s="6" t="s">
        <v>37</v>
      </c>
      <c r="J72" s="6" t="s">
        <v>38</v>
      </c>
      <c r="K72" s="19"/>
      <c r="L72" s="19"/>
      <c r="M72" s="19"/>
      <c r="N72" s="19"/>
      <c r="O72" s="19"/>
    </row>
    <row r="73" spans="2:19" s="3" customFormat="1" x14ac:dyDescent="0.3">
      <c r="B73" s="3" t="s">
        <v>226</v>
      </c>
      <c r="C73" s="5" t="s">
        <v>261</v>
      </c>
      <c r="D73" s="2">
        <v>91</v>
      </c>
      <c r="E73" s="6">
        <v>3</v>
      </c>
      <c r="F73" s="6" t="s">
        <v>159</v>
      </c>
      <c r="G73" s="6" t="s">
        <v>98</v>
      </c>
      <c r="H73" s="6" t="s">
        <v>41</v>
      </c>
      <c r="I73" s="6" t="s">
        <v>37</v>
      </c>
      <c r="J73" s="6" t="s">
        <v>38</v>
      </c>
      <c r="K73" s="19"/>
      <c r="L73" s="19"/>
      <c r="M73" s="19"/>
      <c r="N73" s="19"/>
      <c r="O73" s="19"/>
    </row>
    <row r="74" spans="2:19" s="3" customFormat="1" x14ac:dyDescent="0.3">
      <c r="B74" s="3" t="s">
        <v>226</v>
      </c>
      <c r="C74" s="5" t="s">
        <v>262</v>
      </c>
      <c r="D74" s="6">
        <v>92</v>
      </c>
      <c r="E74" s="6">
        <v>1</v>
      </c>
      <c r="F74" s="6">
        <v>2</v>
      </c>
      <c r="G74" s="6" t="s">
        <v>63</v>
      </c>
      <c r="H74" s="6" t="s">
        <v>61</v>
      </c>
      <c r="I74" s="6">
        <v>1</v>
      </c>
      <c r="J74" s="6" t="s">
        <v>38</v>
      </c>
      <c r="K74" s="19" t="s">
        <v>125</v>
      </c>
      <c r="L74" s="19"/>
      <c r="M74" s="19"/>
      <c r="N74" s="19"/>
      <c r="O74" s="19"/>
    </row>
    <row r="75" spans="2:19" s="3" customFormat="1" x14ac:dyDescent="0.3">
      <c r="C75" s="5"/>
      <c r="D75" s="6"/>
      <c r="E75" s="6"/>
      <c r="F75" s="6"/>
      <c r="G75" s="6"/>
      <c r="H75" s="6"/>
      <c r="I75" s="6"/>
      <c r="J75" s="6"/>
      <c r="K75" s="19"/>
      <c r="L75" s="19"/>
      <c r="M75" s="19"/>
      <c r="N75" s="19"/>
      <c r="O75" s="19"/>
    </row>
    <row r="76" spans="2:19" s="3" customFormat="1" x14ac:dyDescent="0.3">
      <c r="C76" s="5"/>
      <c r="D76" s="6"/>
      <c r="E76" s="6"/>
      <c r="F76" s="6"/>
      <c r="G76" s="6"/>
      <c r="H76" s="6"/>
      <c r="I76" s="6"/>
      <c r="J76" s="6"/>
      <c r="K76" s="19"/>
      <c r="L76" s="19"/>
      <c r="M76" s="19"/>
      <c r="N76" s="19"/>
      <c r="O76" s="19"/>
    </row>
    <row r="77" spans="2:19" s="3" customFormat="1" x14ac:dyDescent="0.3">
      <c r="C77" s="5" t="s">
        <v>263</v>
      </c>
      <c r="D77" s="6"/>
      <c r="E77" s="6"/>
      <c r="F77" s="6"/>
      <c r="G77" s="6"/>
      <c r="H77" s="6"/>
      <c r="I77" s="6"/>
      <c r="J77" s="6"/>
      <c r="K77" s="19"/>
      <c r="L77" s="19"/>
      <c r="M77" s="19"/>
      <c r="N77" s="19"/>
      <c r="O77" s="19"/>
    </row>
    <row r="78" spans="2:19" s="3" customFormat="1" x14ac:dyDescent="0.3">
      <c r="C78" s="5"/>
      <c r="D78" s="6"/>
      <c r="E78" s="6"/>
      <c r="F78" s="6"/>
      <c r="G78" s="6"/>
      <c r="H78" s="6"/>
      <c r="I78" s="6"/>
      <c r="J78" s="6"/>
      <c r="K78" s="19"/>
      <c r="L78" s="19"/>
      <c r="M78" s="19"/>
      <c r="N78" s="19"/>
      <c r="O78" s="19"/>
    </row>
    <row r="79" spans="2:19" s="3" customFormat="1" x14ac:dyDescent="0.3">
      <c r="C79" s="5"/>
      <c r="D79" s="6"/>
      <c r="E79" s="6"/>
      <c r="F79" s="6"/>
      <c r="G79" s="6"/>
      <c r="H79" s="6"/>
      <c r="I79" s="6"/>
      <c r="J79" s="6"/>
      <c r="K79" s="19"/>
      <c r="L79" s="19"/>
      <c r="M79" s="19"/>
      <c r="N79" s="19"/>
      <c r="O79" s="19"/>
    </row>
    <row r="80" spans="2:19" s="3" customFormat="1" x14ac:dyDescent="0.3">
      <c r="C80" s="5"/>
      <c r="D80" s="6"/>
      <c r="E80" s="6"/>
      <c r="F80" s="6"/>
      <c r="G80" s="6"/>
      <c r="H80" s="6"/>
      <c r="I80" s="6"/>
      <c r="J80" s="6"/>
      <c r="K80" s="19"/>
      <c r="L80" s="19"/>
      <c r="M80" s="19"/>
      <c r="N80" s="19"/>
      <c r="O80" s="19"/>
      <c r="S80" s="15"/>
    </row>
    <row r="81" spans="2:19" s="3" customFormat="1" x14ac:dyDescent="0.3">
      <c r="C81" s="6"/>
      <c r="D81" s="6"/>
      <c r="E81" s="6"/>
      <c r="F81" s="6"/>
      <c r="G81" s="6"/>
      <c r="H81" s="6"/>
      <c r="I81" s="6"/>
      <c r="J81" s="6"/>
      <c r="K81" s="19"/>
      <c r="L81" s="19"/>
      <c r="M81" s="19"/>
      <c r="N81" s="19"/>
      <c r="O81" s="19"/>
      <c r="S81" s="15"/>
    </row>
    <row r="82" spans="2:19" s="3" customFormat="1" x14ac:dyDescent="0.3">
      <c r="B82" s="3" t="s">
        <v>226</v>
      </c>
      <c r="C82" s="5" t="s">
        <v>264</v>
      </c>
      <c r="D82" s="2">
        <v>85</v>
      </c>
      <c r="E82" s="6">
        <v>1</v>
      </c>
      <c r="F82" s="6">
        <v>2</v>
      </c>
      <c r="G82" s="6" t="s">
        <v>63</v>
      </c>
      <c r="H82" s="6" t="s">
        <v>61</v>
      </c>
      <c r="I82" s="6">
        <v>1</v>
      </c>
      <c r="J82" s="6" t="s">
        <v>38</v>
      </c>
      <c r="K82" s="19" t="s">
        <v>125</v>
      </c>
      <c r="L82" s="19"/>
      <c r="M82" s="19"/>
      <c r="N82" s="19"/>
      <c r="O82" s="19"/>
    </row>
    <row r="83" spans="2:19" s="3" customFormat="1" x14ac:dyDescent="0.3">
      <c r="B83" s="3" t="s">
        <v>226</v>
      </c>
      <c r="C83" s="6" t="s">
        <v>265</v>
      </c>
      <c r="D83" s="6">
        <v>86</v>
      </c>
      <c r="E83" s="6">
        <v>2</v>
      </c>
      <c r="F83" s="6">
        <v>1</v>
      </c>
      <c r="G83" s="6" t="s">
        <v>71</v>
      </c>
      <c r="H83" s="6" t="s">
        <v>41</v>
      </c>
      <c r="I83" s="6" t="s">
        <v>37</v>
      </c>
      <c r="J83" s="6" t="s">
        <v>38</v>
      </c>
      <c r="K83" s="19"/>
      <c r="L83" s="19"/>
      <c r="M83" s="19"/>
      <c r="N83" s="19"/>
      <c r="O83" s="19"/>
    </row>
    <row r="84" spans="2:19" s="3" customFormat="1" x14ac:dyDescent="0.3">
      <c r="B84" s="3" t="s">
        <v>226</v>
      </c>
      <c r="C84" s="6" t="s">
        <v>266</v>
      </c>
      <c r="D84" s="2">
        <v>87</v>
      </c>
      <c r="E84" s="6">
        <v>1</v>
      </c>
      <c r="F84" s="6">
        <v>3</v>
      </c>
      <c r="G84" s="6" t="s">
        <v>98</v>
      </c>
      <c r="H84" s="6" t="s">
        <v>41</v>
      </c>
      <c r="I84" s="6" t="s">
        <v>37</v>
      </c>
      <c r="J84" s="6" t="s">
        <v>38</v>
      </c>
      <c r="K84" s="19"/>
      <c r="L84" s="19"/>
      <c r="M84" s="19"/>
      <c r="N84" s="19"/>
      <c r="O84" s="19"/>
    </row>
    <row r="85" spans="2:19" s="3" customFormat="1" x14ac:dyDescent="0.3">
      <c r="C85" s="5"/>
      <c r="D85" s="6"/>
      <c r="E85" s="6"/>
      <c r="F85" s="6"/>
      <c r="G85" s="6"/>
      <c r="H85" s="6"/>
      <c r="I85" s="6"/>
      <c r="J85" s="6"/>
      <c r="K85" s="19"/>
      <c r="L85" s="19"/>
      <c r="M85" s="19"/>
      <c r="N85" s="19"/>
      <c r="O85" s="19"/>
    </row>
    <row r="86" spans="2:19" s="3" customFormat="1" x14ac:dyDescent="0.3">
      <c r="B86" s="3" t="s">
        <v>211</v>
      </c>
      <c r="C86" s="53" t="s">
        <v>267</v>
      </c>
      <c r="D86" s="6">
        <v>46</v>
      </c>
      <c r="E86" s="6">
        <v>2</v>
      </c>
      <c r="F86" s="6">
        <v>1</v>
      </c>
      <c r="G86" s="6" t="s">
        <v>63</v>
      </c>
      <c r="H86" s="6" t="s">
        <v>61</v>
      </c>
      <c r="I86" s="6">
        <v>1</v>
      </c>
      <c r="J86" s="6" t="s">
        <v>38</v>
      </c>
      <c r="K86" s="19"/>
      <c r="L86" s="19"/>
      <c r="M86" s="19"/>
      <c r="N86" s="19"/>
      <c r="O86" s="19"/>
    </row>
    <row r="87" spans="2:19" s="3" customFormat="1" x14ac:dyDescent="0.3">
      <c r="B87" s="3" t="s">
        <v>211</v>
      </c>
      <c r="C87" s="54" t="s">
        <v>268</v>
      </c>
      <c r="D87" s="6">
        <v>47</v>
      </c>
      <c r="E87" s="6">
        <v>1</v>
      </c>
      <c r="F87" s="6">
        <v>2</v>
      </c>
      <c r="G87" s="6" t="s">
        <v>63</v>
      </c>
      <c r="H87" s="6" t="s">
        <v>61</v>
      </c>
      <c r="I87" s="6">
        <v>2</v>
      </c>
      <c r="J87" s="6" t="s">
        <v>38</v>
      </c>
      <c r="K87" s="19"/>
      <c r="L87" s="19"/>
      <c r="M87" s="19"/>
      <c r="N87" s="19"/>
      <c r="O87" s="19"/>
    </row>
    <row r="88" spans="2:19" s="3" customFormat="1" x14ac:dyDescent="0.3">
      <c r="B88" s="3" t="s">
        <v>211</v>
      </c>
      <c r="C88" s="54" t="s">
        <v>269</v>
      </c>
      <c r="D88" s="6">
        <v>48</v>
      </c>
      <c r="E88" s="6">
        <v>3</v>
      </c>
      <c r="F88" s="6">
        <v>3</v>
      </c>
      <c r="G88" s="6" t="s">
        <v>51</v>
      </c>
      <c r="H88" s="6" t="s">
        <v>41</v>
      </c>
      <c r="I88" s="6" t="s">
        <v>37</v>
      </c>
      <c r="J88" s="6" t="s">
        <v>38</v>
      </c>
      <c r="K88" s="19" t="s">
        <v>125</v>
      </c>
      <c r="L88" s="19"/>
      <c r="M88" s="19"/>
      <c r="N88" s="19"/>
      <c r="O88" s="19"/>
    </row>
    <row r="89" spans="2:19" s="3" customFormat="1" x14ac:dyDescent="0.3">
      <c r="B89" s="3" t="s">
        <v>226</v>
      </c>
      <c r="C89" s="5" t="s">
        <v>270</v>
      </c>
      <c r="D89" s="2">
        <v>93</v>
      </c>
      <c r="E89" s="6">
        <v>2</v>
      </c>
      <c r="F89" s="6">
        <v>1</v>
      </c>
      <c r="G89" s="6" t="s">
        <v>63</v>
      </c>
      <c r="H89" s="6" t="s">
        <v>61</v>
      </c>
      <c r="I89" s="6">
        <v>1</v>
      </c>
      <c r="J89" s="6" t="s">
        <v>38</v>
      </c>
      <c r="K89" s="19"/>
      <c r="L89" s="19"/>
      <c r="M89" s="19"/>
      <c r="N89" s="19"/>
      <c r="O89" s="19"/>
    </row>
    <row r="90" spans="2:19" s="3" customFormat="1" x14ac:dyDescent="0.3">
      <c r="B90" s="3" t="s">
        <v>226</v>
      </c>
      <c r="C90" s="6" t="s">
        <v>271</v>
      </c>
      <c r="D90" s="6">
        <v>94</v>
      </c>
      <c r="E90" s="6">
        <v>2</v>
      </c>
      <c r="F90" s="6">
        <v>2</v>
      </c>
      <c r="G90" s="6" t="s">
        <v>71</v>
      </c>
      <c r="H90" s="6" t="s">
        <v>41</v>
      </c>
      <c r="I90" s="6" t="s">
        <v>37</v>
      </c>
      <c r="J90" s="6" t="s">
        <v>38</v>
      </c>
      <c r="K90" s="19"/>
      <c r="L90" s="19"/>
      <c r="M90" s="19"/>
      <c r="N90" s="19"/>
      <c r="O90" s="19"/>
    </row>
    <row r="91" spans="2:19" s="3" customFormat="1" x14ac:dyDescent="0.3">
      <c r="B91" s="3" t="s">
        <v>226</v>
      </c>
      <c r="C91" s="6" t="s">
        <v>272</v>
      </c>
      <c r="D91" s="2">
        <v>95</v>
      </c>
      <c r="E91" s="6">
        <v>1</v>
      </c>
      <c r="F91" s="6">
        <v>2</v>
      </c>
      <c r="G91" s="6" t="s">
        <v>98</v>
      </c>
      <c r="H91" s="6" t="s">
        <v>41</v>
      </c>
      <c r="I91" s="6" t="s">
        <v>37</v>
      </c>
      <c r="J91" s="6" t="s">
        <v>38</v>
      </c>
      <c r="K91" s="19"/>
      <c r="L91" s="19"/>
      <c r="M91" s="19"/>
      <c r="N91" s="19"/>
      <c r="O91" s="19"/>
    </row>
    <row r="92" spans="2:19" s="3" customFormat="1" x14ac:dyDescent="0.3">
      <c r="B92" s="3" t="s">
        <v>226</v>
      </c>
      <c r="C92" s="6" t="s">
        <v>273</v>
      </c>
      <c r="D92" s="6">
        <v>96</v>
      </c>
      <c r="E92" s="6">
        <v>3</v>
      </c>
      <c r="F92" s="6">
        <v>3</v>
      </c>
      <c r="G92" s="6" t="s">
        <v>98</v>
      </c>
      <c r="H92" s="6" t="s">
        <v>41</v>
      </c>
      <c r="I92" s="6" t="s">
        <v>37</v>
      </c>
      <c r="J92" s="6" t="s">
        <v>38</v>
      </c>
      <c r="K92" s="19"/>
      <c r="L92" s="19"/>
      <c r="M92" s="19"/>
      <c r="N92" s="19"/>
      <c r="O92" s="19"/>
      <c r="S92" s="15"/>
    </row>
    <row r="93" spans="2:19" s="3" customFormat="1" x14ac:dyDescent="0.3">
      <c r="B93" s="19"/>
      <c r="C93" s="5" t="s">
        <v>274</v>
      </c>
      <c r="D93" s="2">
        <v>97</v>
      </c>
      <c r="E93" s="6">
        <v>2</v>
      </c>
      <c r="F93" s="6">
        <v>2</v>
      </c>
      <c r="G93" s="6" t="s">
        <v>63</v>
      </c>
      <c r="H93" s="6" t="s">
        <v>152</v>
      </c>
      <c r="I93" s="6">
        <v>1</v>
      </c>
      <c r="J93" s="6" t="s">
        <v>38</v>
      </c>
      <c r="K93" s="19" t="s">
        <v>125</v>
      </c>
      <c r="L93" s="19"/>
      <c r="M93" s="39" t="s">
        <v>275</v>
      </c>
      <c r="N93" s="19"/>
      <c r="O93" s="19"/>
    </row>
    <row r="94" spans="2:19" s="3" customFormat="1" x14ac:dyDescent="0.3">
      <c r="B94" s="19"/>
      <c r="C94" s="6" t="s">
        <v>276</v>
      </c>
      <c r="D94" s="6">
        <v>98</v>
      </c>
      <c r="E94" s="6">
        <v>2</v>
      </c>
      <c r="F94" s="6">
        <v>1</v>
      </c>
      <c r="G94" s="6" t="s">
        <v>51</v>
      </c>
      <c r="H94" s="6" t="s">
        <v>152</v>
      </c>
      <c r="I94" s="6" t="s">
        <v>277</v>
      </c>
      <c r="J94" s="6" t="s">
        <v>38</v>
      </c>
      <c r="K94" s="19"/>
      <c r="L94" s="19"/>
      <c r="M94" s="19"/>
      <c r="N94" s="19"/>
      <c r="O94" s="19"/>
    </row>
    <row r="95" spans="2:19" s="3" customFormat="1" x14ac:dyDescent="0.3">
      <c r="B95" s="19"/>
      <c r="C95" s="6" t="s">
        <v>278</v>
      </c>
      <c r="D95" s="2">
        <v>99</v>
      </c>
      <c r="E95" s="6">
        <v>2</v>
      </c>
      <c r="F95" s="6">
        <v>3</v>
      </c>
      <c r="G95" s="6" t="s">
        <v>98</v>
      </c>
      <c r="H95" s="6" t="s">
        <v>41</v>
      </c>
      <c r="I95" s="6" t="s">
        <v>37</v>
      </c>
      <c r="J95" s="6" t="s">
        <v>38</v>
      </c>
      <c r="K95" s="19"/>
      <c r="L95" s="19"/>
      <c r="M95" s="19"/>
      <c r="N95" s="19"/>
      <c r="O95" s="19"/>
    </row>
    <row r="96" spans="2:19" x14ac:dyDescent="0.3">
      <c r="B96" s="3"/>
    </row>
    <row r="97" spans="2:19" s="3" customFormat="1" x14ac:dyDescent="0.3">
      <c r="C97" s="6"/>
      <c r="D97" s="6"/>
      <c r="E97" s="6"/>
      <c r="F97" s="6"/>
      <c r="G97" s="6"/>
      <c r="H97" s="6"/>
      <c r="I97" s="6"/>
      <c r="J97" s="6"/>
      <c r="K97" s="19"/>
      <c r="L97" s="19"/>
      <c r="M97" s="19"/>
      <c r="N97" s="19"/>
      <c r="O97" s="19"/>
    </row>
    <row r="98" spans="2:19" s="33" customFormat="1" x14ac:dyDescent="0.3">
      <c r="B98" s="3" t="s">
        <v>211</v>
      </c>
      <c r="C98" s="20" t="s">
        <v>279</v>
      </c>
      <c r="D98" s="6">
        <v>50</v>
      </c>
      <c r="E98" s="20">
        <v>1</v>
      </c>
      <c r="F98" s="20">
        <v>1</v>
      </c>
      <c r="G98" s="20" t="s">
        <v>63</v>
      </c>
      <c r="H98" s="6" t="s">
        <v>280</v>
      </c>
      <c r="I98" s="20">
        <v>1</v>
      </c>
      <c r="J98" s="20" t="s">
        <v>38</v>
      </c>
      <c r="K98" s="32"/>
      <c r="L98" s="32"/>
      <c r="M98" s="32"/>
      <c r="N98" s="32"/>
      <c r="O98" s="32"/>
      <c r="S98" s="34"/>
    </row>
    <row r="100" spans="2:19" x14ac:dyDescent="0.3">
      <c r="B100" s="3" t="s">
        <v>211</v>
      </c>
      <c r="C100" s="6" t="s">
        <v>281</v>
      </c>
      <c r="D100" s="6">
        <v>52</v>
      </c>
      <c r="E100" s="6" t="s">
        <v>282</v>
      </c>
      <c r="F100" s="6" t="s">
        <v>159</v>
      </c>
      <c r="G100" s="6" t="s">
        <v>98</v>
      </c>
      <c r="H100" s="6" t="s">
        <v>41</v>
      </c>
      <c r="I100" s="6" t="s">
        <v>37</v>
      </c>
      <c r="J100" s="6" t="s">
        <v>38</v>
      </c>
      <c r="K100" s="18" t="s">
        <v>125</v>
      </c>
      <c r="L100" s="18"/>
      <c r="M100" s="18"/>
      <c r="N100" s="18"/>
      <c r="O100" s="18"/>
      <c r="R100" t="s">
        <v>283</v>
      </c>
      <c r="S100" s="15"/>
    </row>
    <row r="101" spans="2:19" s="3" customFormat="1" x14ac:dyDescent="0.3">
      <c r="C101" s="6"/>
      <c r="D101" s="6"/>
      <c r="E101" s="6"/>
      <c r="F101" s="6"/>
      <c r="G101" s="6"/>
      <c r="H101" s="6"/>
      <c r="I101" s="6"/>
      <c r="J101" s="6"/>
      <c r="K101" s="19"/>
      <c r="L101" s="19"/>
      <c r="M101" s="19"/>
      <c r="N101" s="19"/>
      <c r="O101" s="19"/>
    </row>
    <row r="102" spans="2:19" s="3" customFormat="1" x14ac:dyDescent="0.3">
      <c r="C102" s="6"/>
      <c r="D102" s="6"/>
      <c r="E102" s="6"/>
      <c r="F102" s="6"/>
      <c r="G102" s="6"/>
      <c r="H102" s="6"/>
      <c r="I102" s="6"/>
      <c r="J102" s="6"/>
      <c r="K102" s="19"/>
      <c r="L102" s="19"/>
      <c r="M102" s="19"/>
      <c r="N102" s="19"/>
      <c r="O102" s="19"/>
    </row>
    <row r="103" spans="2:19" s="3" customFormat="1" x14ac:dyDescent="0.3">
      <c r="C103" s="6"/>
      <c r="D103" s="6"/>
      <c r="E103" s="6"/>
      <c r="F103" s="6"/>
      <c r="G103" s="6"/>
      <c r="H103" s="6"/>
      <c r="I103" s="6"/>
      <c r="J103" s="6"/>
      <c r="K103" s="19"/>
      <c r="L103" s="19"/>
      <c r="M103" s="19"/>
      <c r="N103" s="19"/>
      <c r="O103" s="19"/>
    </row>
    <row r="104" spans="2:19" s="3" customFormat="1" x14ac:dyDescent="0.3">
      <c r="C104" s="6"/>
      <c r="D104" s="6"/>
      <c r="E104" s="6"/>
      <c r="F104" s="6"/>
      <c r="G104" s="6"/>
      <c r="H104" s="6"/>
      <c r="I104" s="6"/>
      <c r="J104" s="6"/>
      <c r="K104" s="19"/>
      <c r="L104" s="19"/>
      <c r="M104" s="19"/>
      <c r="N104" s="19"/>
      <c r="O104" s="19"/>
    </row>
    <row r="105" spans="2:19" s="3" customFormat="1" x14ac:dyDescent="0.3">
      <c r="B105" s="19"/>
      <c r="C105" s="5" t="s">
        <v>284</v>
      </c>
      <c r="D105" s="6">
        <v>100</v>
      </c>
      <c r="E105" s="6">
        <v>1</v>
      </c>
      <c r="F105" s="6">
        <v>1</v>
      </c>
      <c r="G105" s="6" t="s">
        <v>71</v>
      </c>
      <c r="H105" s="6" t="s">
        <v>41</v>
      </c>
      <c r="I105" s="6" t="s">
        <v>37</v>
      </c>
      <c r="J105" s="6" t="s">
        <v>38</v>
      </c>
      <c r="K105" s="19" t="s">
        <v>125</v>
      </c>
      <c r="L105" s="19"/>
      <c r="M105" s="19"/>
      <c r="N105" s="19"/>
      <c r="O105" s="19"/>
    </row>
    <row r="106" spans="2:19" s="3" customFormat="1" x14ac:dyDescent="0.3">
      <c r="B106" s="19"/>
      <c r="C106" s="6" t="s">
        <v>285</v>
      </c>
      <c r="D106" s="2">
        <v>101</v>
      </c>
      <c r="E106" s="6">
        <v>2</v>
      </c>
      <c r="F106" s="6">
        <v>2</v>
      </c>
      <c r="G106" s="6" t="s">
        <v>63</v>
      </c>
      <c r="H106" s="6" t="s">
        <v>61</v>
      </c>
      <c r="I106" s="6" t="s">
        <v>286</v>
      </c>
      <c r="J106" s="6" t="s">
        <v>38</v>
      </c>
      <c r="K106" s="19"/>
      <c r="L106" s="19"/>
      <c r="M106" s="19"/>
      <c r="N106" s="19"/>
      <c r="O106" s="19"/>
    </row>
    <row r="107" spans="2:19" s="3" customFormat="1" x14ac:dyDescent="0.3">
      <c r="B107" s="19"/>
      <c r="C107" s="6" t="s">
        <v>287</v>
      </c>
      <c r="D107" s="6">
        <v>102</v>
      </c>
      <c r="E107" s="6">
        <v>2</v>
      </c>
      <c r="F107" s="6">
        <v>3</v>
      </c>
      <c r="G107" s="6" t="s">
        <v>98</v>
      </c>
      <c r="H107" s="6" t="s">
        <v>41</v>
      </c>
      <c r="I107" s="6" t="s">
        <v>37</v>
      </c>
      <c r="J107" s="6" t="s">
        <v>38</v>
      </c>
      <c r="K107" s="19"/>
      <c r="L107" s="19"/>
      <c r="M107" s="19"/>
      <c r="N107" s="19"/>
      <c r="O107" s="19"/>
    </row>
    <row r="108" spans="2:19" s="3" customFormat="1" x14ac:dyDescent="0.3">
      <c r="B108" s="19"/>
      <c r="C108" s="5" t="s">
        <v>288</v>
      </c>
      <c r="D108" s="2">
        <v>103</v>
      </c>
      <c r="E108" s="6">
        <v>2</v>
      </c>
      <c r="F108" s="6">
        <v>1</v>
      </c>
      <c r="G108" s="6" t="s">
        <v>63</v>
      </c>
      <c r="H108" s="6" t="s">
        <v>61</v>
      </c>
      <c r="I108" s="6">
        <v>1</v>
      </c>
      <c r="J108" s="6" t="s">
        <v>38</v>
      </c>
      <c r="K108" s="3" t="s">
        <v>289</v>
      </c>
      <c r="L108" s="27"/>
      <c r="M108" s="27"/>
      <c r="N108" s="27"/>
      <c r="O108" s="27"/>
    </row>
    <row r="109" spans="2:19" s="3" customFormat="1" x14ac:dyDescent="0.3">
      <c r="B109" s="19"/>
      <c r="C109" s="6" t="s">
        <v>290</v>
      </c>
      <c r="D109" s="6">
        <v>104</v>
      </c>
      <c r="E109" s="6">
        <v>1</v>
      </c>
      <c r="F109" s="6">
        <v>2</v>
      </c>
      <c r="G109" s="6" t="s">
        <v>71</v>
      </c>
      <c r="H109" s="6" t="s">
        <v>41</v>
      </c>
      <c r="I109" s="6" t="s">
        <v>37</v>
      </c>
      <c r="J109" s="6" t="s">
        <v>38</v>
      </c>
      <c r="K109" s="3" t="s">
        <v>291</v>
      </c>
      <c r="L109" s="27"/>
      <c r="M109" s="27"/>
      <c r="N109" s="27"/>
      <c r="O109" s="27"/>
    </row>
    <row r="110" spans="2:19" s="3" customFormat="1" x14ac:dyDescent="0.3">
      <c r="B110" s="19"/>
      <c r="C110" s="6" t="s">
        <v>292</v>
      </c>
      <c r="D110" s="2">
        <v>105</v>
      </c>
      <c r="E110" s="6">
        <v>2</v>
      </c>
      <c r="F110" s="6">
        <v>3</v>
      </c>
      <c r="G110" s="6" t="s">
        <v>71</v>
      </c>
      <c r="H110" s="6" t="s">
        <v>41</v>
      </c>
      <c r="I110" s="6" t="s">
        <v>37</v>
      </c>
      <c r="J110" s="6" t="s">
        <v>38</v>
      </c>
      <c r="K110" s="3" t="s">
        <v>293</v>
      </c>
      <c r="L110" s="19"/>
      <c r="M110" s="3" t="s">
        <v>294</v>
      </c>
      <c r="N110" s="19"/>
      <c r="O110" s="19"/>
      <c r="P110" s="3" t="s">
        <v>42</v>
      </c>
      <c r="Q110" s="3" t="s">
        <v>295</v>
      </c>
    </row>
    <row r="111" spans="2:19" s="3" customFormat="1" x14ac:dyDescent="0.3">
      <c r="B111" s="19"/>
      <c r="C111" s="6" t="s">
        <v>296</v>
      </c>
      <c r="D111" s="6">
        <v>106</v>
      </c>
      <c r="E111" s="6">
        <v>2</v>
      </c>
      <c r="F111" s="6">
        <v>1</v>
      </c>
      <c r="G111" s="6" t="s">
        <v>71</v>
      </c>
      <c r="H111" s="6" t="s">
        <v>161</v>
      </c>
      <c r="I111" s="6" t="s">
        <v>297</v>
      </c>
      <c r="J111" s="6" t="s">
        <v>38</v>
      </c>
      <c r="K111" s="42"/>
      <c r="L111" s="42"/>
      <c r="M111" s="42"/>
      <c r="N111" s="19"/>
      <c r="O111" s="19"/>
      <c r="S111" s="15"/>
    </row>
    <row r="112" spans="2:19" s="3" customFormat="1" x14ac:dyDescent="0.3">
      <c r="B112" s="19"/>
      <c r="C112" s="6" t="s">
        <v>298</v>
      </c>
      <c r="D112" s="2">
        <v>107</v>
      </c>
      <c r="E112" s="6" t="s">
        <v>282</v>
      </c>
      <c r="F112" s="6" t="s">
        <v>159</v>
      </c>
      <c r="G112" s="6" t="s">
        <v>98</v>
      </c>
      <c r="H112" s="6" t="s">
        <v>41</v>
      </c>
      <c r="I112" s="6" t="s">
        <v>37</v>
      </c>
      <c r="J112" s="6" t="s">
        <v>38</v>
      </c>
      <c r="K112" s="19" t="s">
        <v>125</v>
      </c>
      <c r="L112" s="19"/>
      <c r="M112" s="19"/>
      <c r="N112" s="19"/>
      <c r="O112" s="19"/>
    </row>
    <row r="113" spans="2:19" s="3" customFormat="1" x14ac:dyDescent="0.3">
      <c r="B113" s="19"/>
      <c r="C113" s="6" t="s">
        <v>299</v>
      </c>
      <c r="D113" s="6">
        <v>108</v>
      </c>
      <c r="E113" s="6">
        <v>3</v>
      </c>
      <c r="F113" s="6" t="s">
        <v>159</v>
      </c>
      <c r="G113" s="6" t="s">
        <v>98</v>
      </c>
      <c r="H113" s="6" t="s">
        <v>41</v>
      </c>
      <c r="I113" s="6" t="s">
        <v>37</v>
      </c>
      <c r="J113" s="6" t="s">
        <v>38</v>
      </c>
      <c r="K113" s="19" t="s">
        <v>125</v>
      </c>
      <c r="L113" s="19"/>
      <c r="M113" s="19"/>
      <c r="N113" s="19"/>
      <c r="O113" s="19"/>
    </row>
    <row r="114" spans="2:19" s="3" customFormat="1" x14ac:dyDescent="0.3">
      <c r="C114" s="6"/>
      <c r="D114" s="6"/>
      <c r="E114" s="6"/>
      <c r="F114" s="6"/>
      <c r="G114" s="6"/>
      <c r="H114" s="6"/>
      <c r="I114" s="6"/>
      <c r="J114" s="6"/>
      <c r="K114" s="19"/>
      <c r="L114" s="19"/>
      <c r="M114" s="19"/>
      <c r="N114" s="19"/>
      <c r="O114" s="19"/>
    </row>
    <row r="115" spans="2:19" s="3" customFormat="1" x14ac:dyDescent="0.3">
      <c r="C115" s="6"/>
      <c r="D115" s="6"/>
      <c r="E115" s="6"/>
      <c r="F115" s="6"/>
      <c r="G115" s="6"/>
      <c r="H115" s="6"/>
      <c r="I115" s="6"/>
      <c r="J115" s="6"/>
      <c r="K115" s="19"/>
      <c r="L115" s="19"/>
      <c r="M115" s="19"/>
      <c r="N115" s="19"/>
      <c r="O115" s="19"/>
    </row>
    <row r="116" spans="2:19" s="3" customFormat="1" x14ac:dyDescent="0.3">
      <c r="C116" s="6"/>
      <c r="D116" s="6"/>
      <c r="E116" s="6"/>
      <c r="F116" s="6"/>
      <c r="G116" s="6"/>
      <c r="H116" s="6"/>
      <c r="I116" s="6"/>
      <c r="J116" s="6"/>
      <c r="K116" s="19"/>
      <c r="L116" s="19"/>
      <c r="M116" s="19"/>
      <c r="N116" s="19"/>
      <c r="O116" s="19"/>
    </row>
    <row r="117" spans="2:19" s="3" customFormat="1" x14ac:dyDescent="0.3">
      <c r="C117" s="6"/>
      <c r="D117" s="6"/>
      <c r="E117" s="6"/>
      <c r="F117" s="6"/>
      <c r="G117" s="6"/>
      <c r="H117" s="6"/>
      <c r="I117" s="6"/>
      <c r="J117" s="6"/>
      <c r="K117" s="19"/>
      <c r="L117" s="19"/>
      <c r="M117" s="19"/>
      <c r="N117" s="19"/>
      <c r="O117" s="19"/>
    </row>
    <row r="118" spans="2:19" s="3" customFormat="1" x14ac:dyDescent="0.3">
      <c r="B118" s="3" t="s">
        <v>211</v>
      </c>
      <c r="C118" s="5" t="s">
        <v>300</v>
      </c>
      <c r="D118" s="6">
        <v>37</v>
      </c>
      <c r="E118" s="6">
        <v>1</v>
      </c>
      <c r="F118" s="6" t="s">
        <v>41</v>
      </c>
      <c r="G118" s="6" t="s">
        <v>94</v>
      </c>
      <c r="H118" s="6" t="s">
        <v>41</v>
      </c>
      <c r="I118" s="6">
        <v>1</v>
      </c>
      <c r="J118" s="6" t="s">
        <v>301</v>
      </c>
      <c r="K118" s="19"/>
      <c r="L118" s="19"/>
      <c r="M118" s="19"/>
      <c r="N118" s="19"/>
      <c r="O118" s="19"/>
    </row>
    <row r="119" spans="2:19" s="3" customFormat="1" x14ac:dyDescent="0.3">
      <c r="B119" s="3" t="s">
        <v>211</v>
      </c>
      <c r="C119" s="6" t="s">
        <v>302</v>
      </c>
      <c r="D119" s="6">
        <v>38</v>
      </c>
      <c r="E119" s="6">
        <v>1</v>
      </c>
      <c r="F119" s="6">
        <v>1</v>
      </c>
      <c r="G119" s="6" t="s">
        <v>71</v>
      </c>
      <c r="H119" s="6" t="s">
        <v>61</v>
      </c>
      <c r="I119" s="6" t="s">
        <v>37</v>
      </c>
      <c r="J119" s="6" t="s">
        <v>38</v>
      </c>
      <c r="K119" s="19"/>
      <c r="L119" s="19"/>
      <c r="M119" s="19"/>
      <c r="N119" s="19"/>
      <c r="O119" s="19"/>
    </row>
    <row r="120" spans="2:19" s="3" customFormat="1" x14ac:dyDescent="0.3">
      <c r="B120" s="3" t="s">
        <v>211</v>
      </c>
      <c r="C120" s="6" t="s">
        <v>303</v>
      </c>
      <c r="D120" s="6">
        <v>39</v>
      </c>
      <c r="E120" s="6">
        <v>1</v>
      </c>
      <c r="F120" s="6">
        <v>2</v>
      </c>
      <c r="G120" s="6" t="s">
        <v>71</v>
      </c>
      <c r="H120" s="6" t="s">
        <v>61</v>
      </c>
      <c r="I120" s="6" t="s">
        <v>37</v>
      </c>
      <c r="J120" s="6" t="s">
        <v>38</v>
      </c>
      <c r="K120" s="19" t="s">
        <v>125</v>
      </c>
      <c r="L120" s="19"/>
      <c r="M120" s="19"/>
      <c r="N120" s="19"/>
      <c r="O120" s="19"/>
      <c r="R120" s="23" t="s">
        <v>304</v>
      </c>
    </row>
    <row r="121" spans="2:19" s="3" customFormat="1" x14ac:dyDescent="0.3">
      <c r="B121" s="3" t="s">
        <v>211</v>
      </c>
      <c r="C121" s="6" t="s">
        <v>305</v>
      </c>
      <c r="D121" s="6">
        <v>40</v>
      </c>
      <c r="E121" s="6">
        <v>1</v>
      </c>
      <c r="F121" s="6">
        <v>3</v>
      </c>
      <c r="G121" s="6" t="s">
        <v>98</v>
      </c>
      <c r="H121" s="6" t="s">
        <v>41</v>
      </c>
      <c r="I121" s="6" t="s">
        <v>37</v>
      </c>
      <c r="J121" s="6" t="s">
        <v>38</v>
      </c>
      <c r="K121" s="19" t="s">
        <v>306</v>
      </c>
      <c r="L121" s="19"/>
      <c r="M121" s="19"/>
      <c r="N121" s="19"/>
      <c r="O121" s="19"/>
    </row>
    <row r="122" spans="2:19" x14ac:dyDescent="0.3">
      <c r="B122" s="3" t="s">
        <v>211</v>
      </c>
      <c r="C122" s="1" t="s">
        <v>307</v>
      </c>
      <c r="D122" s="6">
        <v>41</v>
      </c>
      <c r="E122" s="2">
        <v>2</v>
      </c>
      <c r="F122" s="2">
        <v>1</v>
      </c>
      <c r="G122" s="2" t="s">
        <v>63</v>
      </c>
      <c r="H122" s="6" t="s">
        <v>61</v>
      </c>
      <c r="I122" s="2">
        <v>1</v>
      </c>
      <c r="J122" s="2" t="s">
        <v>38</v>
      </c>
      <c r="K122" s="18"/>
      <c r="L122" s="18"/>
      <c r="M122" s="18"/>
      <c r="N122" s="18"/>
      <c r="O122" s="18"/>
      <c r="S122" s="15"/>
    </row>
    <row r="123" spans="2:19" x14ac:dyDescent="0.3">
      <c r="B123" s="3" t="s">
        <v>211</v>
      </c>
      <c r="C123" s="2" t="s">
        <v>308</v>
      </c>
      <c r="D123" s="6">
        <v>42</v>
      </c>
      <c r="E123" s="2">
        <v>2</v>
      </c>
      <c r="F123" s="2">
        <v>1</v>
      </c>
      <c r="G123" s="2" t="s">
        <v>51</v>
      </c>
      <c r="H123" s="2" t="s">
        <v>41</v>
      </c>
      <c r="I123" s="2" t="s">
        <v>37</v>
      </c>
      <c r="J123" s="2" t="s">
        <v>38</v>
      </c>
      <c r="K123" s="18"/>
      <c r="L123" s="18"/>
      <c r="M123" s="18"/>
      <c r="N123" s="18"/>
      <c r="O123" s="18"/>
      <c r="S123" s="15"/>
    </row>
    <row r="124" spans="2:19" x14ac:dyDescent="0.3">
      <c r="B124" s="3" t="s">
        <v>211</v>
      </c>
      <c r="C124" s="2" t="s">
        <v>309</v>
      </c>
      <c r="D124" s="6">
        <v>43</v>
      </c>
      <c r="E124" s="2">
        <v>2</v>
      </c>
      <c r="F124" s="2">
        <v>1</v>
      </c>
      <c r="G124" s="2" t="s">
        <v>51</v>
      </c>
      <c r="H124" s="2" t="s">
        <v>41</v>
      </c>
      <c r="I124" s="2" t="s">
        <v>37</v>
      </c>
      <c r="J124" s="2" t="s">
        <v>38</v>
      </c>
      <c r="K124" s="18" t="s">
        <v>125</v>
      </c>
      <c r="L124" s="18"/>
      <c r="M124" s="18"/>
      <c r="N124" s="18"/>
      <c r="O124" s="18"/>
      <c r="S124" s="15"/>
    </row>
    <row r="125" spans="2:19" x14ac:dyDescent="0.3">
      <c r="B125"/>
    </row>
    <row r="126" spans="2:19" x14ac:dyDescent="0.3">
      <c r="B126"/>
    </row>
    <row r="127" spans="2:19" s="3" customFormat="1" x14ac:dyDescent="0.3">
      <c r="C127" s="6"/>
      <c r="D127" s="6"/>
      <c r="E127" s="6"/>
      <c r="F127" s="6"/>
      <c r="G127" s="6"/>
      <c r="H127" s="6"/>
      <c r="I127" s="6"/>
      <c r="J127" s="6"/>
      <c r="K127" s="19"/>
      <c r="L127" s="19"/>
      <c r="M127" s="19"/>
      <c r="S127" s="15"/>
    </row>
    <row r="128" spans="2:19" s="3" customFormat="1" x14ac:dyDescent="0.3">
      <c r="C128" s="6"/>
      <c r="D128" s="6"/>
      <c r="E128" s="6"/>
      <c r="F128" s="6"/>
      <c r="G128" s="6"/>
      <c r="H128" s="6"/>
      <c r="I128" s="6"/>
      <c r="J128" s="6"/>
      <c r="K128" s="19"/>
      <c r="L128" s="19"/>
      <c r="M128" s="19"/>
      <c r="S128" s="15"/>
    </row>
    <row r="129" spans="2:22" x14ac:dyDescent="0.3">
      <c r="B129"/>
    </row>
    <row r="130" spans="2:22" s="3" customFormat="1" x14ac:dyDescent="0.3">
      <c r="B130" s="3" t="s">
        <v>211</v>
      </c>
      <c r="C130" s="6" t="s">
        <v>310</v>
      </c>
      <c r="D130" s="6"/>
      <c r="E130" s="6"/>
      <c r="F130" s="6"/>
      <c r="G130" s="6"/>
      <c r="H130" s="6" t="s">
        <v>61</v>
      </c>
      <c r="I130" s="6"/>
      <c r="J130" s="6"/>
      <c r="K130" s="19" t="s">
        <v>311</v>
      </c>
      <c r="L130" s="19"/>
      <c r="M130" s="19"/>
      <c r="S130" s="15"/>
    </row>
    <row r="131" spans="2:22" s="3" customFormat="1" x14ac:dyDescent="0.3">
      <c r="B131" s="3" t="s">
        <v>211</v>
      </c>
      <c r="C131" s="6" t="s">
        <v>312</v>
      </c>
      <c r="D131" s="6"/>
      <c r="E131" s="6"/>
      <c r="F131" s="6"/>
      <c r="G131" s="6"/>
      <c r="H131" s="6"/>
      <c r="I131" s="6"/>
      <c r="J131" s="6"/>
      <c r="K131" s="19"/>
      <c r="L131" s="19"/>
      <c r="M131" s="19"/>
      <c r="S131" s="15"/>
    </row>
    <row r="132" spans="2:22" s="3" customFormat="1" x14ac:dyDescent="0.3">
      <c r="C132" s="6"/>
      <c r="D132" s="6"/>
      <c r="E132" s="6"/>
      <c r="F132" s="6"/>
      <c r="G132" s="6"/>
      <c r="H132" s="6"/>
      <c r="I132" s="6"/>
      <c r="J132" s="6"/>
      <c r="K132" s="19"/>
      <c r="L132" s="19"/>
      <c r="M132" s="19"/>
      <c r="S132" s="15"/>
    </row>
    <row r="133" spans="2:22" s="3" customFormat="1" x14ac:dyDescent="0.3">
      <c r="C133" s="61" t="s">
        <v>313</v>
      </c>
      <c r="D133" s="61"/>
      <c r="E133" s="61"/>
      <c r="F133" s="61"/>
      <c r="G133" s="61"/>
      <c r="H133" s="61"/>
      <c r="I133" s="61"/>
      <c r="J133" s="61"/>
      <c r="K133" s="52"/>
      <c r="L133" s="52"/>
      <c r="M133" s="52"/>
      <c r="N133" s="52"/>
      <c r="O133" s="52"/>
      <c r="P133" s="52"/>
      <c r="Q133" s="52"/>
      <c r="R133" s="52"/>
      <c r="S133" s="52"/>
      <c r="T133" s="52"/>
      <c r="U133" s="52"/>
      <c r="V133" s="52"/>
    </row>
    <row r="134" spans="2:22" s="3" customFormat="1" x14ac:dyDescent="0.3">
      <c r="C134" s="52" t="s">
        <v>314</v>
      </c>
      <c r="D134" s="52"/>
      <c r="E134" s="52" t="s">
        <v>41</v>
      </c>
      <c r="F134" s="52" t="s">
        <v>41</v>
      </c>
      <c r="G134" s="52" t="s">
        <v>315</v>
      </c>
      <c r="H134" s="52" t="s">
        <v>41</v>
      </c>
      <c r="I134" s="62">
        <v>1</v>
      </c>
      <c r="J134" s="52" t="s">
        <v>316</v>
      </c>
      <c r="K134" s="52"/>
      <c r="L134" s="52" t="s">
        <v>41</v>
      </c>
      <c r="M134" s="52" t="s">
        <v>41</v>
      </c>
      <c r="N134" s="52" t="s">
        <v>41</v>
      </c>
      <c r="O134" s="52" t="s">
        <v>41</v>
      </c>
      <c r="P134" s="52" t="s">
        <v>42</v>
      </c>
      <c r="Q134" s="52" t="s">
        <v>91</v>
      </c>
      <c r="R134" s="52"/>
      <c r="S134" s="52"/>
      <c r="T134" s="52"/>
      <c r="U134" s="52"/>
      <c r="V134" s="52"/>
    </row>
    <row r="135" spans="2:22" s="3" customFormat="1" x14ac:dyDescent="0.3">
      <c r="C135" s="6"/>
      <c r="D135" s="6"/>
      <c r="E135" s="6"/>
      <c r="F135" s="6"/>
      <c r="G135" s="6"/>
      <c r="H135" s="6"/>
      <c r="I135" s="6"/>
      <c r="J135" s="6"/>
      <c r="K135" s="19"/>
      <c r="L135" s="19"/>
      <c r="M135" s="19"/>
      <c r="S135" s="15"/>
    </row>
    <row r="136" spans="2:22" s="52" customFormat="1" x14ac:dyDescent="0.3">
      <c r="B136" s="3" t="s">
        <v>211</v>
      </c>
      <c r="C136" s="53" t="s">
        <v>317</v>
      </c>
      <c r="D136" s="54">
        <v>22</v>
      </c>
      <c r="E136" s="54">
        <v>1</v>
      </c>
      <c r="F136" s="54">
        <v>1</v>
      </c>
      <c r="G136" s="54" t="s">
        <v>63</v>
      </c>
      <c r="H136" s="54" t="s">
        <v>61</v>
      </c>
      <c r="I136" s="54">
        <v>1</v>
      </c>
      <c r="J136" s="54" t="s">
        <v>38</v>
      </c>
      <c r="K136" s="59"/>
      <c r="L136" s="55"/>
      <c r="M136" s="55"/>
      <c r="N136" s="52" t="s">
        <v>318</v>
      </c>
      <c r="O136" s="52" t="s">
        <v>41</v>
      </c>
      <c r="S136" s="52" t="s">
        <v>319</v>
      </c>
      <c r="V136" s="60">
        <f>NPV(0.1,Calculs_France!B5:B32)</f>
        <v>21405102961.628479</v>
      </c>
    </row>
    <row r="137" spans="2:22" s="52" customFormat="1" x14ac:dyDescent="0.3">
      <c r="B137" s="3" t="s">
        <v>211</v>
      </c>
      <c r="C137" s="53" t="s">
        <v>320</v>
      </c>
      <c r="D137" s="54">
        <v>29</v>
      </c>
      <c r="E137" s="54">
        <v>1</v>
      </c>
      <c r="F137" s="54">
        <v>1</v>
      </c>
      <c r="G137" s="54" t="s">
        <v>63</v>
      </c>
      <c r="H137" s="54" t="s">
        <v>61</v>
      </c>
      <c r="I137" s="54">
        <v>1</v>
      </c>
      <c r="J137" s="54" t="s">
        <v>38</v>
      </c>
      <c r="K137" s="55"/>
      <c r="L137" s="55"/>
      <c r="M137" s="55"/>
      <c r="N137" s="52" t="s">
        <v>54</v>
      </c>
      <c r="O137" s="52" t="s">
        <v>321</v>
      </c>
      <c r="S137" s="56" t="s">
        <v>322</v>
      </c>
      <c r="T137" s="57" t="s">
        <v>323</v>
      </c>
      <c r="V137" s="58">
        <f>NPV(0.1,Calculs_France!H5:H32)</f>
        <v>798.5057673720662</v>
      </c>
    </row>
    <row r="138" spans="2:22" s="3" customFormat="1" x14ac:dyDescent="0.3">
      <c r="B138" s="3" t="s">
        <v>211</v>
      </c>
      <c r="C138" s="6" t="s">
        <v>324</v>
      </c>
      <c r="D138" s="6">
        <v>30</v>
      </c>
      <c r="E138" s="6">
        <v>1</v>
      </c>
      <c r="F138" s="6">
        <v>2</v>
      </c>
      <c r="G138" s="6" t="s">
        <v>63</v>
      </c>
      <c r="H138" s="6" t="s">
        <v>61</v>
      </c>
      <c r="I138" s="6" t="s">
        <v>37</v>
      </c>
      <c r="J138" s="6" t="s">
        <v>38</v>
      </c>
      <c r="K138" s="19"/>
      <c r="L138" s="19"/>
      <c r="M138" s="19"/>
      <c r="N138" s="3" t="s">
        <v>54</v>
      </c>
      <c r="O138" s="3" t="s">
        <v>321</v>
      </c>
    </row>
    <row r="141" spans="2:22" s="3" customFormat="1" x14ac:dyDescent="0.3">
      <c r="B141" s="3" t="s">
        <v>211</v>
      </c>
      <c r="C141" s="6" t="s">
        <v>310</v>
      </c>
      <c r="D141" s="6"/>
      <c r="E141" s="6"/>
      <c r="F141" s="6"/>
      <c r="G141" s="6"/>
      <c r="H141" s="6" t="s">
        <v>61</v>
      </c>
      <c r="I141" s="6"/>
      <c r="J141" s="6"/>
      <c r="K141" s="19" t="s">
        <v>311</v>
      </c>
      <c r="L141" s="19"/>
      <c r="M141" s="19"/>
      <c r="S141" s="15"/>
    </row>
    <row r="142" spans="2:22" s="3" customFormat="1" x14ac:dyDescent="0.3">
      <c r="B142" s="3" t="s">
        <v>211</v>
      </c>
      <c r="C142" s="6" t="s">
        <v>312</v>
      </c>
      <c r="D142" s="6"/>
      <c r="E142" s="6"/>
      <c r="F142" s="6"/>
      <c r="G142" s="6"/>
      <c r="H142" s="6"/>
      <c r="I142" s="6"/>
      <c r="J142" s="6"/>
      <c r="K142" s="19"/>
      <c r="L142" s="19"/>
      <c r="M142" s="19"/>
      <c r="S142" s="15"/>
    </row>
    <row r="143" spans="2:22" s="3" customFormat="1" x14ac:dyDescent="0.3">
      <c r="C143" s="6"/>
      <c r="D143" s="6"/>
      <c r="E143" s="6"/>
      <c r="F143" s="6"/>
      <c r="G143" s="6"/>
      <c r="H143" s="6"/>
      <c r="I143" s="6"/>
      <c r="J143" s="6"/>
      <c r="K143" s="19"/>
      <c r="L143" s="19"/>
      <c r="M143" s="19"/>
      <c r="S143" s="15"/>
    </row>
    <row r="144" spans="2:22" ht="28.8" x14ac:dyDescent="0.3">
      <c r="C144" s="7" t="s">
        <v>325</v>
      </c>
      <c r="D144" s="7"/>
      <c r="E144" s="7"/>
      <c r="F144" s="7"/>
      <c r="G144" s="7"/>
      <c r="H144" s="7"/>
      <c r="I144" s="7"/>
      <c r="J144" s="7"/>
      <c r="K144" s="18"/>
      <c r="L144" s="18"/>
      <c r="M144" s="18"/>
      <c r="N144" s="18"/>
      <c r="O144" s="18"/>
      <c r="S144" s="15"/>
    </row>
    <row r="145" spans="2:19" s="33" customFormat="1" x14ac:dyDescent="0.3">
      <c r="B145" s="32"/>
      <c r="C145" s="20" t="s">
        <v>326</v>
      </c>
      <c r="D145" s="20"/>
      <c r="E145" s="20" t="s">
        <v>41</v>
      </c>
      <c r="F145" s="20" t="s">
        <v>41</v>
      </c>
      <c r="G145" s="20" t="s">
        <v>315</v>
      </c>
      <c r="H145" s="20" t="s">
        <v>41</v>
      </c>
      <c r="I145" s="20">
        <v>1</v>
      </c>
      <c r="J145" s="20" t="s">
        <v>327</v>
      </c>
      <c r="K145" s="27"/>
      <c r="L145" s="27"/>
      <c r="M145" s="27"/>
      <c r="N145" s="27"/>
      <c r="O145" s="27"/>
      <c r="P145" s="20"/>
      <c r="Q145" s="20"/>
      <c r="R145" s="20"/>
      <c r="S145" s="34"/>
    </row>
    <row r="146" spans="2:19" x14ac:dyDescent="0.3">
      <c r="C146" s="5" t="s">
        <v>328</v>
      </c>
      <c r="D146" s="6">
        <v>64</v>
      </c>
      <c r="E146" s="6">
        <v>2</v>
      </c>
      <c r="F146" s="6" t="s">
        <v>41</v>
      </c>
      <c r="G146" s="6" t="s">
        <v>94</v>
      </c>
      <c r="H146" s="6" t="s">
        <v>41</v>
      </c>
      <c r="I146" s="6">
        <v>1</v>
      </c>
      <c r="J146" s="6" t="s">
        <v>329</v>
      </c>
      <c r="K146" s="18"/>
      <c r="L146" s="18"/>
      <c r="M146" s="18"/>
      <c r="N146" s="18"/>
      <c r="O146" s="18"/>
      <c r="S146" s="15"/>
    </row>
    <row r="147" spans="2:19" x14ac:dyDescent="0.3">
      <c r="C147" s="6" t="s">
        <v>330</v>
      </c>
      <c r="D147" s="2">
        <v>65</v>
      </c>
      <c r="E147" s="6">
        <v>2</v>
      </c>
      <c r="F147" s="6">
        <v>1</v>
      </c>
      <c r="G147" s="6" t="s">
        <v>98</v>
      </c>
      <c r="H147" s="6" t="s">
        <v>41</v>
      </c>
      <c r="I147" s="6" t="s">
        <v>37</v>
      </c>
      <c r="J147" s="6" t="s">
        <v>38</v>
      </c>
      <c r="K147" s="18" t="s">
        <v>125</v>
      </c>
      <c r="L147" s="18"/>
      <c r="M147" s="18"/>
      <c r="N147" s="18"/>
      <c r="O147" s="18"/>
      <c r="S147" s="15"/>
    </row>
    <row r="148" spans="2:19" s="3" customFormat="1" x14ac:dyDescent="0.3">
      <c r="B148" s="19"/>
      <c r="C148" s="6" t="s">
        <v>331</v>
      </c>
      <c r="D148" s="6">
        <v>66</v>
      </c>
      <c r="E148" s="6">
        <v>1</v>
      </c>
      <c r="F148" s="6">
        <v>2</v>
      </c>
      <c r="G148" s="6" t="s">
        <v>63</v>
      </c>
      <c r="H148" s="6" t="s">
        <v>152</v>
      </c>
      <c r="I148" s="6">
        <v>1</v>
      </c>
      <c r="J148" s="6" t="s">
        <v>38</v>
      </c>
      <c r="K148" s="19"/>
      <c r="L148" s="19"/>
      <c r="M148" s="19"/>
      <c r="N148" s="19"/>
      <c r="O148" s="19"/>
      <c r="R148" s="3" t="s">
        <v>332</v>
      </c>
    </row>
    <row r="149" spans="2:19" s="3" customFormat="1" x14ac:dyDescent="0.3">
      <c r="B149" s="19"/>
      <c r="C149" s="6" t="s">
        <v>333</v>
      </c>
      <c r="D149" s="2">
        <v>67</v>
      </c>
      <c r="E149" s="6">
        <v>3</v>
      </c>
      <c r="F149" s="6">
        <v>3</v>
      </c>
      <c r="G149" s="6" t="s">
        <v>98</v>
      </c>
      <c r="H149" s="6" t="s">
        <v>41</v>
      </c>
      <c r="I149" s="6" t="s">
        <v>37</v>
      </c>
      <c r="J149" s="6" t="s">
        <v>38</v>
      </c>
      <c r="K149" s="19"/>
      <c r="L149" s="19"/>
      <c r="M149" s="19"/>
      <c r="N149" s="19"/>
      <c r="O149" s="19"/>
    </row>
    <row r="150" spans="2:19" s="3" customFormat="1" x14ac:dyDescent="0.3">
      <c r="B150" s="19"/>
      <c r="C150" s="5" t="s">
        <v>334</v>
      </c>
      <c r="D150" s="6">
        <v>68</v>
      </c>
      <c r="E150" s="6">
        <v>1</v>
      </c>
      <c r="F150" s="6">
        <v>2</v>
      </c>
      <c r="G150" s="6" t="s">
        <v>63</v>
      </c>
      <c r="H150" s="6" t="s">
        <v>61</v>
      </c>
      <c r="I150" s="6">
        <v>1</v>
      </c>
      <c r="J150" s="6" t="s">
        <v>38</v>
      </c>
      <c r="K150" s="19"/>
      <c r="L150" s="19"/>
      <c r="M150" s="19"/>
      <c r="N150" s="19"/>
      <c r="O150" s="19"/>
    </row>
    <row r="151" spans="2:19" s="3" customFormat="1" x14ac:dyDescent="0.3">
      <c r="B151" s="19"/>
      <c r="C151" s="6" t="s">
        <v>335</v>
      </c>
      <c r="D151" s="2">
        <v>69</v>
      </c>
      <c r="E151" s="6">
        <v>3</v>
      </c>
      <c r="F151" s="6">
        <v>2</v>
      </c>
      <c r="G151" s="6" t="s">
        <v>51</v>
      </c>
      <c r="H151" s="6" t="s">
        <v>41</v>
      </c>
      <c r="I151" s="6" t="s">
        <v>37</v>
      </c>
      <c r="J151" s="6" t="s">
        <v>38</v>
      </c>
      <c r="K151" s="19"/>
      <c r="L151" s="19"/>
      <c r="M151" s="19"/>
      <c r="N151" s="19"/>
      <c r="O151" s="19"/>
    </row>
    <row r="152" spans="2:19" s="3" customFormat="1" x14ac:dyDescent="0.3">
      <c r="B152" s="19"/>
      <c r="C152" s="6" t="s">
        <v>336</v>
      </c>
      <c r="D152" s="6">
        <v>70</v>
      </c>
      <c r="E152" s="6">
        <v>2</v>
      </c>
      <c r="F152" s="6">
        <v>3</v>
      </c>
      <c r="G152" s="6" t="s">
        <v>71</v>
      </c>
      <c r="H152" s="6" t="s">
        <v>41</v>
      </c>
      <c r="I152" s="6" t="s">
        <v>37</v>
      </c>
      <c r="J152" s="6" t="s">
        <v>38</v>
      </c>
      <c r="K152" s="19"/>
      <c r="L152" s="19"/>
      <c r="M152" s="19"/>
      <c r="N152" s="19"/>
      <c r="O152" s="19"/>
    </row>
    <row r="153" spans="2:19" x14ac:dyDescent="0.3">
      <c r="C153" s="1" t="s">
        <v>337</v>
      </c>
      <c r="D153" s="2">
        <v>71</v>
      </c>
      <c r="E153" s="2">
        <v>2</v>
      </c>
      <c r="F153" s="2">
        <v>1</v>
      </c>
      <c r="G153" s="2" t="s">
        <v>71</v>
      </c>
      <c r="H153" s="2" t="s">
        <v>41</v>
      </c>
      <c r="I153" s="2" t="s">
        <v>37</v>
      </c>
      <c r="J153" s="2" t="s">
        <v>38</v>
      </c>
      <c r="K153" s="18"/>
      <c r="L153" s="18"/>
      <c r="M153" s="18"/>
      <c r="N153" s="18"/>
      <c r="O153" s="18"/>
      <c r="S153" s="15"/>
    </row>
    <row r="154" spans="2:19" s="3" customFormat="1" x14ac:dyDescent="0.3">
      <c r="B154" s="19"/>
      <c r="C154" s="6" t="s">
        <v>338</v>
      </c>
      <c r="D154" s="6">
        <v>72</v>
      </c>
      <c r="E154" s="6">
        <v>3</v>
      </c>
      <c r="F154" s="6">
        <v>2</v>
      </c>
      <c r="G154" s="6" t="s">
        <v>339</v>
      </c>
      <c r="H154" s="6" t="s">
        <v>41</v>
      </c>
      <c r="I154" s="6" t="s">
        <v>37</v>
      </c>
      <c r="J154" s="6" t="s">
        <v>38</v>
      </c>
      <c r="K154" s="19"/>
      <c r="L154" s="19"/>
      <c r="M154" s="19"/>
      <c r="N154" s="19"/>
      <c r="O154" s="19"/>
    </row>
    <row r="155" spans="2:19" s="3" customFormat="1" x14ac:dyDescent="0.3">
      <c r="B155" s="19"/>
      <c r="C155" s="6" t="s">
        <v>340</v>
      </c>
      <c r="D155" s="2">
        <v>73</v>
      </c>
      <c r="E155" s="6">
        <v>2</v>
      </c>
      <c r="F155" s="6">
        <v>3</v>
      </c>
      <c r="G155" s="6" t="s">
        <v>71</v>
      </c>
      <c r="H155" s="6" t="s">
        <v>41</v>
      </c>
      <c r="I155" s="6" t="s">
        <v>37</v>
      </c>
      <c r="J155" s="6" t="s">
        <v>38</v>
      </c>
      <c r="K155" s="19"/>
      <c r="L155" s="19"/>
      <c r="M155" s="19"/>
      <c r="N155" s="19"/>
      <c r="O155" s="19"/>
    </row>
    <row r="156" spans="2:19" s="3" customFormat="1" x14ac:dyDescent="0.3">
      <c r="B156" s="19"/>
      <c r="C156" s="6" t="s">
        <v>341</v>
      </c>
      <c r="D156" s="6">
        <v>74</v>
      </c>
      <c r="E156" s="6">
        <v>2</v>
      </c>
      <c r="F156" s="6">
        <v>2</v>
      </c>
      <c r="G156" s="6" t="s">
        <v>71</v>
      </c>
      <c r="H156" s="6" t="s">
        <v>41</v>
      </c>
      <c r="I156" s="6" t="s">
        <v>37</v>
      </c>
      <c r="J156" s="6" t="s">
        <v>38</v>
      </c>
      <c r="K156" s="19"/>
      <c r="L156" s="19"/>
      <c r="M156" s="19"/>
      <c r="N156" s="19"/>
      <c r="O156" s="19"/>
      <c r="S156" s="15"/>
    </row>
    <row r="157" spans="2:19" s="3" customFormat="1" x14ac:dyDescent="0.3">
      <c r="B157" s="19"/>
      <c r="C157" s="6" t="s">
        <v>342</v>
      </c>
      <c r="D157" s="2">
        <v>75</v>
      </c>
      <c r="E157" s="6">
        <v>3</v>
      </c>
      <c r="F157" s="6">
        <v>3</v>
      </c>
      <c r="G157" s="6" t="s">
        <v>51</v>
      </c>
      <c r="H157" s="6" t="s">
        <v>41</v>
      </c>
      <c r="I157" s="6" t="s">
        <v>37</v>
      </c>
      <c r="J157" s="6" t="s">
        <v>38</v>
      </c>
      <c r="K157" s="19"/>
      <c r="L157" s="19"/>
      <c r="M157" s="19"/>
      <c r="N157" s="19"/>
      <c r="O157" s="19"/>
      <c r="S157" s="15"/>
    </row>
    <row r="158" spans="2:19" ht="29.4" customHeight="1" x14ac:dyDescent="0.3">
      <c r="C158" s="7" t="s">
        <v>343</v>
      </c>
      <c r="D158" s="7"/>
      <c r="E158" s="7"/>
      <c r="F158" s="7"/>
      <c r="G158" s="7"/>
      <c r="H158" s="7"/>
      <c r="I158" s="7"/>
      <c r="J158" s="7"/>
      <c r="K158" s="18"/>
      <c r="L158" s="18"/>
      <c r="M158" s="18"/>
      <c r="N158" s="18"/>
      <c r="O158" s="18"/>
      <c r="S158" s="15"/>
    </row>
    <row r="159" spans="2:19" x14ac:dyDescent="0.3">
      <c r="C159" s="3" t="s">
        <v>344</v>
      </c>
      <c r="D159" s="3"/>
      <c r="E159" s="3" t="s">
        <v>41</v>
      </c>
      <c r="F159" s="3" t="s">
        <v>41</v>
      </c>
      <c r="G159" s="3" t="s">
        <v>315</v>
      </c>
      <c r="H159" s="3" t="s">
        <v>41</v>
      </c>
      <c r="I159" s="20">
        <v>1</v>
      </c>
      <c r="J159" s="3" t="s">
        <v>345</v>
      </c>
      <c r="K159" s="18"/>
      <c r="L159" s="18"/>
      <c r="M159" s="18"/>
      <c r="N159" s="18"/>
      <c r="O159" s="18"/>
      <c r="S159" s="15"/>
    </row>
    <row r="160" spans="2:19" s="3" customFormat="1" x14ac:dyDescent="0.3">
      <c r="B160" s="19"/>
      <c r="C160" s="5" t="s">
        <v>346</v>
      </c>
      <c r="D160" s="6">
        <v>109</v>
      </c>
      <c r="E160" s="6">
        <v>1</v>
      </c>
      <c r="F160" s="6">
        <v>2</v>
      </c>
      <c r="G160" s="6" t="s">
        <v>63</v>
      </c>
      <c r="H160" s="6" t="s">
        <v>61</v>
      </c>
      <c r="I160" s="6">
        <v>1</v>
      </c>
      <c r="J160" s="6" t="s">
        <v>38</v>
      </c>
      <c r="K160" s="19"/>
      <c r="L160" s="19"/>
      <c r="M160" s="19"/>
      <c r="N160" s="19"/>
      <c r="O160" s="19"/>
    </row>
    <row r="161" spans="2:19" s="3" customFormat="1" x14ac:dyDescent="0.3">
      <c r="B161" s="19"/>
      <c r="C161" s="5" t="s">
        <v>347</v>
      </c>
      <c r="D161" s="6">
        <v>110</v>
      </c>
      <c r="E161" s="6">
        <v>1</v>
      </c>
      <c r="F161" s="6">
        <v>1</v>
      </c>
      <c r="G161" s="6" t="s">
        <v>63</v>
      </c>
      <c r="H161" s="6" t="s">
        <v>61</v>
      </c>
      <c r="I161" s="6">
        <v>1</v>
      </c>
      <c r="J161" s="6" t="s">
        <v>38</v>
      </c>
      <c r="K161" s="19"/>
      <c r="L161" s="19"/>
      <c r="M161" s="19"/>
      <c r="N161" s="19"/>
      <c r="O161" s="19"/>
    </row>
    <row r="162" spans="2:19" s="3" customFormat="1" x14ac:dyDescent="0.3">
      <c r="B162" s="19"/>
      <c r="C162" s="6" t="s">
        <v>348</v>
      </c>
      <c r="D162" s="6">
        <v>111</v>
      </c>
      <c r="E162" s="6">
        <v>2</v>
      </c>
      <c r="F162" s="6">
        <v>1</v>
      </c>
      <c r="G162" s="6" t="s">
        <v>71</v>
      </c>
      <c r="H162" s="6" t="s">
        <v>61</v>
      </c>
      <c r="I162" s="6" t="s">
        <v>349</v>
      </c>
      <c r="J162" s="6" t="s">
        <v>38</v>
      </c>
      <c r="K162" s="19"/>
      <c r="L162" s="19"/>
      <c r="M162" s="19"/>
      <c r="N162" s="19"/>
      <c r="O162" s="19"/>
    </row>
    <row r="163" spans="2:19" s="3" customFormat="1" x14ac:dyDescent="0.3">
      <c r="B163" s="19"/>
      <c r="C163" s="6" t="s">
        <v>350</v>
      </c>
      <c r="D163" s="6">
        <v>112</v>
      </c>
      <c r="E163" s="6">
        <v>2</v>
      </c>
      <c r="F163" s="6">
        <v>2</v>
      </c>
      <c r="G163" s="6" t="s">
        <v>71</v>
      </c>
      <c r="H163" s="6" t="s">
        <v>61</v>
      </c>
      <c r="I163" s="6" t="s">
        <v>351</v>
      </c>
      <c r="J163" s="6" t="s">
        <v>38</v>
      </c>
      <c r="K163" s="19"/>
      <c r="L163" s="19"/>
      <c r="M163" s="19"/>
      <c r="N163" s="19"/>
      <c r="O163" s="19"/>
    </row>
    <row r="164" spans="2:19" s="3" customFormat="1" x14ac:dyDescent="0.3">
      <c r="B164" s="19"/>
      <c r="C164" s="6" t="s">
        <v>352</v>
      </c>
      <c r="D164" s="6">
        <v>113</v>
      </c>
      <c r="E164" s="6">
        <v>2</v>
      </c>
      <c r="F164" s="6">
        <v>3</v>
      </c>
      <c r="G164" s="6" t="s">
        <v>353</v>
      </c>
      <c r="H164" s="6" t="s">
        <v>61</v>
      </c>
      <c r="I164" s="6" t="s">
        <v>37</v>
      </c>
      <c r="J164" s="6" t="s">
        <v>38</v>
      </c>
      <c r="K164" s="19"/>
      <c r="L164" s="19"/>
      <c r="M164" s="19"/>
      <c r="N164" s="19"/>
      <c r="O164" s="19"/>
    </row>
    <row r="165" spans="2:19" s="3" customFormat="1" x14ac:dyDescent="0.3">
      <c r="B165" s="19"/>
      <c r="C165" s="5" t="s">
        <v>354</v>
      </c>
      <c r="D165" s="6">
        <v>114</v>
      </c>
      <c r="E165" s="6">
        <v>1</v>
      </c>
      <c r="F165" s="6">
        <v>1</v>
      </c>
      <c r="G165" s="6" t="s">
        <v>63</v>
      </c>
      <c r="H165" s="6" t="s">
        <v>61</v>
      </c>
      <c r="I165" s="6">
        <v>1</v>
      </c>
      <c r="J165" s="6" t="s">
        <v>38</v>
      </c>
      <c r="K165" s="19"/>
      <c r="L165" s="19"/>
      <c r="M165" s="19"/>
      <c r="N165" s="19"/>
      <c r="O165" s="19"/>
    </row>
    <row r="166" spans="2:19" s="3" customFormat="1" x14ac:dyDescent="0.3">
      <c r="B166" s="19"/>
      <c r="C166" s="5" t="s">
        <v>355</v>
      </c>
      <c r="D166" s="6">
        <v>115</v>
      </c>
      <c r="E166" s="6">
        <v>2</v>
      </c>
      <c r="F166" s="6">
        <v>1</v>
      </c>
      <c r="G166" s="6" t="s">
        <v>71</v>
      </c>
      <c r="H166" s="6" t="s">
        <v>61</v>
      </c>
      <c r="I166" s="6" t="s">
        <v>356</v>
      </c>
      <c r="J166" s="6" t="s">
        <v>38</v>
      </c>
      <c r="K166" s="19" t="s">
        <v>125</v>
      </c>
      <c r="L166" s="19"/>
      <c r="M166" s="19"/>
      <c r="N166" s="19"/>
      <c r="O166" s="19"/>
    </row>
    <row r="167" spans="2:19" s="3" customFormat="1" x14ac:dyDescent="0.3">
      <c r="B167" s="19"/>
      <c r="C167" s="6" t="s">
        <v>357</v>
      </c>
      <c r="D167" s="6">
        <v>116</v>
      </c>
      <c r="E167" s="6" t="s">
        <v>282</v>
      </c>
      <c r="F167" s="6" t="s">
        <v>159</v>
      </c>
      <c r="G167" s="6" t="s">
        <v>98</v>
      </c>
      <c r="H167" s="6" t="s">
        <v>41</v>
      </c>
      <c r="I167" s="6" t="s">
        <v>37</v>
      </c>
      <c r="J167" s="6" t="s">
        <v>38</v>
      </c>
      <c r="K167" s="19" t="s">
        <v>125</v>
      </c>
      <c r="L167" s="19"/>
      <c r="M167" s="19"/>
      <c r="N167" s="19"/>
      <c r="O167" s="19"/>
    </row>
    <row r="168" spans="2:19" s="3" customFormat="1" x14ac:dyDescent="0.3">
      <c r="B168" s="19"/>
      <c r="C168" s="6"/>
      <c r="D168" s="6"/>
      <c r="E168" s="6"/>
      <c r="F168" s="6"/>
      <c r="G168" s="6"/>
      <c r="H168" s="6"/>
      <c r="I168" s="6"/>
      <c r="J168" s="6"/>
      <c r="K168" s="19"/>
      <c r="L168" s="19"/>
      <c r="M168" s="19"/>
      <c r="N168" s="19"/>
      <c r="O168" s="19"/>
      <c r="S168" s="15"/>
    </row>
    <row r="194" spans="2:19" s="3" customFormat="1" x14ac:dyDescent="0.3">
      <c r="B194" s="19"/>
      <c r="C194" s="6"/>
      <c r="D194" s="6"/>
      <c r="E194" s="6"/>
      <c r="F194" s="6"/>
      <c r="G194" s="6"/>
      <c r="H194" s="6"/>
      <c r="I194" s="6"/>
      <c r="J194" s="6"/>
      <c r="K194" s="19"/>
      <c r="L194" s="19"/>
      <c r="M194" s="19"/>
      <c r="N194" s="19"/>
      <c r="O194" s="19"/>
      <c r="S194" s="15"/>
    </row>
    <row r="195" spans="2:19" x14ac:dyDescent="0.3">
      <c r="C195" s="7" t="s">
        <v>358</v>
      </c>
      <c r="D195" s="7"/>
      <c r="E195" s="7"/>
      <c r="F195" s="7"/>
      <c r="G195" s="7"/>
      <c r="H195" s="7"/>
      <c r="I195" s="7"/>
      <c r="J195" s="7"/>
      <c r="K195" s="18"/>
      <c r="L195" s="18"/>
      <c r="M195" s="18"/>
      <c r="N195" s="18"/>
      <c r="O195" s="18"/>
      <c r="S195" s="15"/>
    </row>
    <row r="196" spans="2:19" x14ac:dyDescent="0.3">
      <c r="C196" s="3" t="s">
        <v>326</v>
      </c>
      <c r="D196" s="3"/>
      <c r="E196" s="3" t="s">
        <v>41</v>
      </c>
      <c r="F196" s="3" t="s">
        <v>41</v>
      </c>
      <c r="G196" s="3" t="s">
        <v>315</v>
      </c>
      <c r="H196" s="3" t="s">
        <v>41</v>
      </c>
      <c r="I196" s="20">
        <v>1</v>
      </c>
      <c r="J196" s="3" t="s">
        <v>359</v>
      </c>
      <c r="K196" s="18" t="s">
        <v>125</v>
      </c>
      <c r="L196" s="18"/>
      <c r="M196" s="18"/>
      <c r="N196" s="18"/>
      <c r="O196" s="18"/>
      <c r="S196" s="15"/>
    </row>
    <row r="197" spans="2:19" x14ac:dyDescent="0.3">
      <c r="C197" s="1" t="s">
        <v>360</v>
      </c>
      <c r="D197" s="2">
        <v>142</v>
      </c>
      <c r="E197" s="2">
        <v>1</v>
      </c>
      <c r="F197" s="2">
        <v>1</v>
      </c>
      <c r="G197" s="2" t="s">
        <v>94</v>
      </c>
      <c r="H197" s="2" t="s">
        <v>41</v>
      </c>
      <c r="I197" s="2">
        <v>1</v>
      </c>
      <c r="J197" s="2" t="s">
        <v>361</v>
      </c>
      <c r="K197" s="18" t="s">
        <v>125</v>
      </c>
      <c r="L197" s="18"/>
      <c r="M197" s="18"/>
      <c r="N197" s="18"/>
      <c r="O197" s="18"/>
      <c r="S197" s="15"/>
    </row>
    <row r="198" spans="2:19" x14ac:dyDescent="0.3">
      <c r="C198" s="2" t="s">
        <v>362</v>
      </c>
      <c r="D198" s="2">
        <v>143</v>
      </c>
      <c r="E198" s="6">
        <v>1</v>
      </c>
      <c r="F198" s="6">
        <v>1</v>
      </c>
      <c r="G198" s="6" t="s">
        <v>63</v>
      </c>
      <c r="H198" s="6" t="s">
        <v>161</v>
      </c>
      <c r="I198" s="6">
        <v>1</v>
      </c>
      <c r="J198" s="6" t="s">
        <v>38</v>
      </c>
      <c r="K198" s="18"/>
      <c r="L198" s="18"/>
      <c r="M198" s="18"/>
      <c r="N198" s="18"/>
      <c r="O198" s="18"/>
      <c r="S198" s="15"/>
    </row>
    <row r="199" spans="2:19" x14ac:dyDescent="0.3">
      <c r="C199" s="2" t="s">
        <v>363</v>
      </c>
      <c r="D199" s="2">
        <v>144</v>
      </c>
      <c r="E199" s="6">
        <v>1</v>
      </c>
      <c r="F199" s="6">
        <v>1</v>
      </c>
      <c r="G199" s="6" t="s">
        <v>63</v>
      </c>
      <c r="H199" s="6" t="s">
        <v>161</v>
      </c>
      <c r="I199" s="6">
        <v>1</v>
      </c>
      <c r="J199" s="6" t="s">
        <v>38</v>
      </c>
      <c r="K199" s="18"/>
      <c r="L199" s="18"/>
      <c r="M199" s="18"/>
      <c r="N199" s="18"/>
      <c r="O199" s="18"/>
      <c r="S199" s="15"/>
    </row>
    <row r="200" spans="2:19" x14ac:dyDescent="0.3">
      <c r="C200" s="2" t="s">
        <v>364</v>
      </c>
      <c r="D200" s="2">
        <v>145</v>
      </c>
      <c r="E200" s="6">
        <v>1</v>
      </c>
      <c r="F200" s="6">
        <v>1</v>
      </c>
      <c r="G200" s="6" t="s">
        <v>63</v>
      </c>
      <c r="H200" s="6" t="s">
        <v>161</v>
      </c>
      <c r="I200" s="6">
        <v>1</v>
      </c>
      <c r="J200" s="6" t="s">
        <v>38</v>
      </c>
      <c r="K200" s="18"/>
      <c r="L200" s="18"/>
      <c r="M200" s="18"/>
      <c r="N200" s="18"/>
      <c r="O200" s="18"/>
      <c r="S200" s="15"/>
    </row>
    <row r="201" spans="2:19" x14ac:dyDescent="0.3">
      <c r="C201" s="2" t="s">
        <v>365</v>
      </c>
      <c r="D201" s="2">
        <v>146</v>
      </c>
      <c r="E201" s="6">
        <v>2</v>
      </c>
      <c r="F201" s="6">
        <v>1</v>
      </c>
      <c r="G201" s="6" t="s">
        <v>63</v>
      </c>
      <c r="H201" s="6" t="s">
        <v>161</v>
      </c>
      <c r="I201" s="6">
        <v>1</v>
      </c>
      <c r="J201" s="6" t="s">
        <v>38</v>
      </c>
      <c r="K201" s="18"/>
      <c r="L201" s="18"/>
      <c r="M201" s="18"/>
      <c r="N201" s="18"/>
      <c r="O201" s="18"/>
      <c r="S201" s="15"/>
    </row>
    <row r="202" spans="2:19" x14ac:dyDescent="0.3">
      <c r="C202" s="2" t="s">
        <v>366</v>
      </c>
      <c r="D202" s="2">
        <v>147</v>
      </c>
      <c r="E202" s="6">
        <v>2</v>
      </c>
      <c r="F202" s="6">
        <v>1</v>
      </c>
      <c r="G202" s="6" t="s">
        <v>63</v>
      </c>
      <c r="H202" s="6" t="s">
        <v>161</v>
      </c>
      <c r="I202" s="6">
        <v>1</v>
      </c>
      <c r="J202" s="6" t="s">
        <v>38</v>
      </c>
      <c r="K202" s="18"/>
      <c r="L202" s="18"/>
      <c r="M202" s="18"/>
      <c r="N202" s="18"/>
      <c r="O202" s="18"/>
      <c r="S202" s="15"/>
    </row>
    <row r="203" spans="2:19" x14ac:dyDescent="0.3">
      <c r="C203" s="2" t="s">
        <v>367</v>
      </c>
      <c r="D203" s="2">
        <v>148</v>
      </c>
      <c r="E203" s="6">
        <v>1</v>
      </c>
      <c r="F203" s="6">
        <v>1</v>
      </c>
      <c r="G203" s="6" t="s">
        <v>98</v>
      </c>
      <c r="H203" s="6" t="s">
        <v>41</v>
      </c>
      <c r="I203" s="6" t="s">
        <v>368</v>
      </c>
      <c r="J203" s="6" t="s">
        <v>38</v>
      </c>
      <c r="K203" s="18"/>
      <c r="L203" s="18"/>
      <c r="M203" s="18"/>
      <c r="N203" s="18"/>
      <c r="O203" s="18"/>
      <c r="S203" s="15"/>
    </row>
    <row r="204" spans="2:19" x14ac:dyDescent="0.3">
      <c r="C204" s="2" t="s">
        <v>369</v>
      </c>
      <c r="D204" s="2">
        <v>149</v>
      </c>
      <c r="E204" s="6">
        <v>1</v>
      </c>
      <c r="F204" s="6">
        <v>1</v>
      </c>
      <c r="G204" s="6" t="s">
        <v>71</v>
      </c>
      <c r="H204" s="6" t="s">
        <v>41</v>
      </c>
      <c r="I204" s="6" t="s">
        <v>37</v>
      </c>
      <c r="J204" s="6" t="s">
        <v>38</v>
      </c>
      <c r="K204" s="18"/>
      <c r="L204" s="18"/>
      <c r="M204" s="18"/>
      <c r="N204" s="18"/>
      <c r="O204" s="18"/>
      <c r="S204" s="15"/>
    </row>
    <row r="205" spans="2:19" x14ac:dyDescent="0.3">
      <c r="C205" s="2" t="s">
        <v>370</v>
      </c>
      <c r="D205" s="2">
        <v>150</v>
      </c>
      <c r="E205" s="6">
        <v>1</v>
      </c>
      <c r="F205" s="6">
        <v>1</v>
      </c>
      <c r="G205" s="6" t="s">
        <v>98</v>
      </c>
      <c r="H205" s="6" t="s">
        <v>41</v>
      </c>
      <c r="I205" s="6" t="s">
        <v>368</v>
      </c>
      <c r="J205" s="6" t="s">
        <v>38</v>
      </c>
      <c r="K205" s="18"/>
      <c r="L205" s="18"/>
      <c r="M205" s="18"/>
      <c r="N205" s="18"/>
      <c r="O205" s="18"/>
      <c r="S205" s="15"/>
    </row>
    <row r="206" spans="2:19" x14ac:dyDescent="0.3">
      <c r="C206" s="1" t="s">
        <v>371</v>
      </c>
      <c r="D206" s="2">
        <v>151</v>
      </c>
      <c r="E206" s="2">
        <v>2</v>
      </c>
      <c r="F206" s="2">
        <v>1</v>
      </c>
      <c r="G206" s="2" t="s">
        <v>94</v>
      </c>
      <c r="H206" s="2" t="s">
        <v>41</v>
      </c>
      <c r="I206" s="2">
        <v>1</v>
      </c>
      <c r="J206" s="2" t="s">
        <v>372</v>
      </c>
      <c r="K206" s="18" t="s">
        <v>125</v>
      </c>
      <c r="L206" s="18"/>
      <c r="M206" s="18"/>
      <c r="N206" s="18"/>
      <c r="O206" s="18"/>
      <c r="S206" s="15"/>
    </row>
    <row r="207" spans="2:19" x14ac:dyDescent="0.3">
      <c r="C207" s="2" t="s">
        <v>373</v>
      </c>
      <c r="D207" s="2">
        <v>152</v>
      </c>
      <c r="E207" s="6">
        <v>2</v>
      </c>
      <c r="F207" s="6">
        <v>1</v>
      </c>
      <c r="G207" s="6" t="s">
        <v>63</v>
      </c>
      <c r="H207" s="6" t="s">
        <v>161</v>
      </c>
      <c r="I207" s="6">
        <v>1</v>
      </c>
      <c r="J207" s="6" t="s">
        <v>38</v>
      </c>
      <c r="K207" s="18"/>
      <c r="L207" s="18"/>
      <c r="M207" s="18"/>
      <c r="N207" s="18"/>
      <c r="O207" s="18"/>
      <c r="S207" s="15"/>
    </row>
    <row r="208" spans="2:19" x14ac:dyDescent="0.3">
      <c r="C208" s="2" t="s">
        <v>374</v>
      </c>
      <c r="D208" s="2">
        <v>153</v>
      </c>
      <c r="E208" s="6">
        <v>2</v>
      </c>
      <c r="F208" s="6">
        <v>1</v>
      </c>
      <c r="G208" s="6" t="s">
        <v>63</v>
      </c>
      <c r="H208" s="6" t="s">
        <v>375</v>
      </c>
      <c r="I208" s="6">
        <v>1</v>
      </c>
      <c r="J208" s="6" t="s">
        <v>38</v>
      </c>
      <c r="K208" s="18"/>
      <c r="L208" s="18"/>
      <c r="M208" s="18"/>
      <c r="N208" s="18"/>
      <c r="O208" s="18"/>
      <c r="S208" s="15"/>
    </row>
    <row r="209" spans="2:22" x14ac:dyDescent="0.3">
      <c r="C209" s="2" t="s">
        <v>376</v>
      </c>
      <c r="D209" s="2">
        <v>154</v>
      </c>
      <c r="E209" s="6">
        <v>2</v>
      </c>
      <c r="F209" s="6">
        <v>1</v>
      </c>
      <c r="G209" s="6" t="s">
        <v>63</v>
      </c>
      <c r="H209" s="6" t="s">
        <v>61</v>
      </c>
      <c r="I209" s="6">
        <v>1</v>
      </c>
      <c r="J209" s="6" t="s">
        <v>38</v>
      </c>
      <c r="K209" s="18"/>
      <c r="L209" s="18"/>
      <c r="M209" s="18"/>
      <c r="N209" s="18"/>
      <c r="O209" s="18"/>
      <c r="S209" s="15"/>
    </row>
    <row r="210" spans="2:22" x14ac:dyDescent="0.3">
      <c r="C210" s="2" t="s">
        <v>377</v>
      </c>
      <c r="D210" s="2">
        <v>155</v>
      </c>
      <c r="E210" s="6">
        <v>2</v>
      </c>
      <c r="F210" s="6">
        <v>1</v>
      </c>
      <c r="G210" s="6" t="s">
        <v>63</v>
      </c>
      <c r="H210" s="6" t="s">
        <v>61</v>
      </c>
      <c r="I210" s="6">
        <v>1</v>
      </c>
      <c r="J210" s="6" t="s">
        <v>38</v>
      </c>
      <c r="K210" s="18"/>
      <c r="L210" s="18"/>
      <c r="M210" s="18"/>
      <c r="N210" s="18"/>
      <c r="O210" s="18"/>
      <c r="S210" s="15"/>
    </row>
    <row r="211" spans="2:22" s="3" customFormat="1" x14ac:dyDescent="0.3">
      <c r="B211" s="19"/>
      <c r="C211" s="6" t="s">
        <v>378</v>
      </c>
      <c r="D211" s="2">
        <v>156</v>
      </c>
      <c r="E211" s="6">
        <v>2</v>
      </c>
      <c r="F211" s="6">
        <v>1</v>
      </c>
      <c r="G211" s="6" t="s">
        <v>71</v>
      </c>
      <c r="H211" s="6" t="s">
        <v>61</v>
      </c>
      <c r="I211" s="6" t="s">
        <v>37</v>
      </c>
      <c r="J211" s="6" t="s">
        <v>38</v>
      </c>
      <c r="K211" s="19"/>
      <c r="L211" s="19"/>
      <c r="M211" s="19"/>
      <c r="N211" s="19"/>
      <c r="O211" s="19"/>
    </row>
    <row r="212" spans="2:22" s="3" customFormat="1" x14ac:dyDescent="0.3">
      <c r="B212" s="19"/>
      <c r="C212" s="5" t="s">
        <v>379</v>
      </c>
      <c r="D212" s="2">
        <v>157</v>
      </c>
      <c r="E212" s="6">
        <v>1</v>
      </c>
      <c r="F212" s="6">
        <v>2</v>
      </c>
      <c r="G212" s="6" t="s">
        <v>63</v>
      </c>
      <c r="H212" s="6" t="s">
        <v>61</v>
      </c>
      <c r="I212" s="6">
        <v>1</v>
      </c>
      <c r="J212" s="6" t="s">
        <v>38</v>
      </c>
      <c r="K212" s="19"/>
      <c r="L212" s="19"/>
      <c r="M212" s="19"/>
      <c r="N212" s="19"/>
      <c r="O212" s="19"/>
    </row>
    <row r="213" spans="2:22" s="3" customFormat="1" x14ac:dyDescent="0.3">
      <c r="B213" s="19"/>
      <c r="C213" s="6" t="s">
        <v>380</v>
      </c>
      <c r="D213" s="2">
        <v>158</v>
      </c>
      <c r="E213" s="6">
        <v>2</v>
      </c>
      <c r="F213" s="6">
        <v>2</v>
      </c>
      <c r="G213" s="6" t="s">
        <v>71</v>
      </c>
      <c r="H213" s="6" t="s">
        <v>61</v>
      </c>
      <c r="I213" s="6" t="s">
        <v>381</v>
      </c>
      <c r="J213" s="6" t="s">
        <v>38</v>
      </c>
      <c r="K213" s="19"/>
      <c r="L213" s="19"/>
      <c r="M213" s="19"/>
      <c r="N213" s="19"/>
      <c r="O213" s="19"/>
    </row>
    <row r="214" spans="2:22" s="3" customFormat="1" x14ac:dyDescent="0.3">
      <c r="B214" s="19"/>
      <c r="C214" s="6" t="s">
        <v>382</v>
      </c>
      <c r="D214" s="2">
        <v>159</v>
      </c>
      <c r="E214" s="6">
        <v>2</v>
      </c>
      <c r="F214" s="6">
        <v>2</v>
      </c>
      <c r="G214" s="6" t="s">
        <v>71</v>
      </c>
      <c r="H214" s="6" t="s">
        <v>61</v>
      </c>
      <c r="I214" s="6" t="s">
        <v>383</v>
      </c>
      <c r="J214" s="6" t="s">
        <v>38</v>
      </c>
      <c r="K214" s="19"/>
      <c r="L214" s="19"/>
      <c r="M214" s="19"/>
      <c r="N214" s="19"/>
      <c r="O214" s="19"/>
    </row>
    <row r="215" spans="2:22" s="3" customFormat="1" x14ac:dyDescent="0.3">
      <c r="B215" s="19"/>
      <c r="C215" s="5" t="s">
        <v>384</v>
      </c>
      <c r="D215" s="2">
        <v>160</v>
      </c>
      <c r="E215" s="6">
        <v>1</v>
      </c>
      <c r="F215" s="6">
        <v>1</v>
      </c>
      <c r="G215" s="6" t="s">
        <v>98</v>
      </c>
      <c r="H215" s="6" t="s">
        <v>41</v>
      </c>
      <c r="I215" s="6" t="s">
        <v>37</v>
      </c>
      <c r="J215" s="6" t="s">
        <v>38</v>
      </c>
      <c r="K215" s="19" t="s">
        <v>125</v>
      </c>
      <c r="L215" s="19"/>
      <c r="M215" s="19"/>
      <c r="N215" s="19"/>
      <c r="O215" s="19"/>
    </row>
    <row r="216" spans="2:22" s="3" customFormat="1" x14ac:dyDescent="0.3">
      <c r="B216" s="19"/>
      <c r="C216" s="5" t="s">
        <v>385</v>
      </c>
      <c r="D216" s="2">
        <v>161</v>
      </c>
      <c r="E216" s="6">
        <v>2</v>
      </c>
      <c r="F216" s="6">
        <v>1</v>
      </c>
      <c r="G216" s="6" t="s">
        <v>63</v>
      </c>
      <c r="H216" s="6" t="s">
        <v>41</v>
      </c>
      <c r="I216" s="6" t="s">
        <v>386</v>
      </c>
      <c r="J216" s="6" t="s">
        <v>38</v>
      </c>
      <c r="K216" s="19" t="s">
        <v>125</v>
      </c>
      <c r="L216" s="19"/>
      <c r="M216" s="19"/>
      <c r="N216" s="19"/>
      <c r="O216" s="19"/>
    </row>
    <row r="217" spans="2:22" s="3" customFormat="1" x14ac:dyDescent="0.3">
      <c r="B217" s="19"/>
      <c r="C217" s="5" t="s">
        <v>387</v>
      </c>
      <c r="D217" s="2">
        <v>162</v>
      </c>
      <c r="E217" s="6">
        <v>2</v>
      </c>
      <c r="F217" s="6">
        <v>1</v>
      </c>
      <c r="G217" s="6" t="s">
        <v>63</v>
      </c>
      <c r="H217" s="6" t="s">
        <v>41</v>
      </c>
      <c r="I217" s="6" t="s">
        <v>386</v>
      </c>
      <c r="J217" s="6" t="s">
        <v>38</v>
      </c>
      <c r="K217" s="19"/>
      <c r="L217" s="19"/>
      <c r="M217" s="19"/>
      <c r="N217" s="19"/>
      <c r="O217" s="19"/>
    </row>
    <row r="218" spans="2:22" s="3" customFormat="1" x14ac:dyDescent="0.3">
      <c r="B218" s="19"/>
      <c r="C218" s="5" t="s">
        <v>387</v>
      </c>
      <c r="D218" s="2">
        <v>163</v>
      </c>
      <c r="E218" s="6">
        <v>2</v>
      </c>
      <c r="F218" s="6">
        <v>1</v>
      </c>
      <c r="G218" s="6" t="s">
        <v>63</v>
      </c>
      <c r="H218" s="6" t="s">
        <v>41</v>
      </c>
      <c r="I218" s="6" t="s">
        <v>386</v>
      </c>
      <c r="J218" s="6" t="s">
        <v>38</v>
      </c>
      <c r="K218" s="19"/>
      <c r="L218" s="19"/>
      <c r="M218" s="19"/>
      <c r="N218" s="19"/>
      <c r="O218" s="19"/>
    </row>
    <row r="219" spans="2:22" s="3" customFormat="1" x14ac:dyDescent="0.3">
      <c r="B219" s="19"/>
      <c r="C219" s="5" t="s">
        <v>388</v>
      </c>
      <c r="D219" s="2">
        <v>164</v>
      </c>
      <c r="E219" s="6">
        <v>1</v>
      </c>
      <c r="F219" s="6">
        <v>2</v>
      </c>
      <c r="G219" s="6" t="s">
        <v>63</v>
      </c>
      <c r="H219" s="6" t="s">
        <v>161</v>
      </c>
      <c r="I219" s="6">
        <v>1</v>
      </c>
      <c r="J219" s="6" t="s">
        <v>38</v>
      </c>
      <c r="K219" s="19"/>
      <c r="L219" s="19"/>
      <c r="M219" s="19"/>
      <c r="N219" s="19"/>
      <c r="O219" s="19"/>
    </row>
    <row r="220" spans="2:22" s="3" customFormat="1" x14ac:dyDescent="0.3">
      <c r="B220" s="19"/>
      <c r="C220" s="5" t="s">
        <v>389</v>
      </c>
      <c r="D220" s="2">
        <v>165</v>
      </c>
      <c r="E220" s="6">
        <v>1</v>
      </c>
      <c r="F220" s="6">
        <v>3</v>
      </c>
      <c r="G220" s="6" t="s">
        <v>63</v>
      </c>
      <c r="H220" s="6" t="s">
        <v>161</v>
      </c>
      <c r="I220" s="6" t="s">
        <v>37</v>
      </c>
      <c r="J220" s="6" t="s">
        <v>38</v>
      </c>
      <c r="K220" s="19"/>
      <c r="L220" s="19"/>
      <c r="M220" s="19"/>
      <c r="N220" s="19"/>
      <c r="O220" s="19"/>
    </row>
    <row r="221" spans="2:22" s="3" customFormat="1" x14ac:dyDescent="0.3">
      <c r="B221" s="19"/>
      <c r="C221" s="6" t="s">
        <v>390</v>
      </c>
      <c r="D221" s="2">
        <v>166</v>
      </c>
      <c r="E221" s="6">
        <v>2</v>
      </c>
      <c r="F221" s="6" t="s">
        <v>159</v>
      </c>
      <c r="G221" s="6" t="s">
        <v>391</v>
      </c>
      <c r="H221" s="6" t="s">
        <v>41</v>
      </c>
      <c r="I221" s="6">
        <v>1</v>
      </c>
      <c r="J221" s="6" t="s">
        <v>390</v>
      </c>
      <c r="K221" s="19"/>
      <c r="L221" s="19"/>
      <c r="M221" s="19"/>
      <c r="N221" s="19"/>
      <c r="O221" s="19"/>
    </row>
    <row r="222" spans="2:22" s="3" customFormat="1" x14ac:dyDescent="0.3">
      <c r="B222" s="19"/>
      <c r="C222" s="7" t="s">
        <v>392</v>
      </c>
      <c r="D222" s="7"/>
      <c r="E222" s="7"/>
      <c r="F222" s="7"/>
      <c r="G222" s="7"/>
      <c r="H222" s="7"/>
      <c r="I222" s="7"/>
      <c r="J222" s="7"/>
      <c r="K222" s="18"/>
      <c r="L222" s="18"/>
      <c r="M222" s="18"/>
      <c r="N222" s="18"/>
      <c r="O222" s="18"/>
      <c r="P222"/>
      <c r="Q222"/>
      <c r="R222"/>
      <c r="S222" s="15"/>
      <c r="T222"/>
      <c r="U222"/>
      <c r="V222"/>
    </row>
    <row r="223" spans="2:22" s="3" customFormat="1" x14ac:dyDescent="0.3">
      <c r="B223" s="19"/>
      <c r="C223" s="4" t="s">
        <v>393</v>
      </c>
      <c r="E223" s="3" t="s">
        <v>41</v>
      </c>
      <c r="F223" s="3" t="s">
        <v>41</v>
      </c>
      <c r="G223" s="3" t="s">
        <v>315</v>
      </c>
      <c r="H223" s="3" t="s">
        <v>41</v>
      </c>
      <c r="I223" s="20">
        <v>1</v>
      </c>
      <c r="J223" s="3" t="s">
        <v>394</v>
      </c>
      <c r="K223" s="19" t="s">
        <v>125</v>
      </c>
      <c r="L223" s="19"/>
      <c r="M223" s="19"/>
      <c r="N223" s="19"/>
      <c r="O223" s="19"/>
    </row>
    <row r="224" spans="2:22" s="3" customFormat="1" x14ac:dyDescent="0.3">
      <c r="B224" s="19"/>
      <c r="C224" s="5" t="s">
        <v>395</v>
      </c>
      <c r="D224" s="6">
        <v>167</v>
      </c>
      <c r="E224" s="6">
        <v>1</v>
      </c>
      <c r="F224" s="6">
        <v>2</v>
      </c>
      <c r="G224" s="6" t="s">
        <v>71</v>
      </c>
      <c r="H224" s="6" t="s">
        <v>41</v>
      </c>
      <c r="I224" s="6" t="s">
        <v>37</v>
      </c>
      <c r="J224" s="6" t="s">
        <v>38</v>
      </c>
      <c r="K224" s="19"/>
      <c r="L224" s="19"/>
      <c r="M224" s="19"/>
      <c r="N224" s="19"/>
      <c r="O224" s="19"/>
    </row>
    <row r="225" spans="2:22" s="3" customFormat="1" x14ac:dyDescent="0.3">
      <c r="B225" s="19"/>
      <c r="C225" s="6" t="s">
        <v>396</v>
      </c>
      <c r="D225" s="6">
        <v>168</v>
      </c>
      <c r="E225" s="6">
        <v>1</v>
      </c>
      <c r="F225" s="6">
        <v>2</v>
      </c>
      <c r="G225" s="6" t="s">
        <v>71</v>
      </c>
      <c r="H225" s="6" t="s">
        <v>41</v>
      </c>
      <c r="I225" s="6" t="s">
        <v>37</v>
      </c>
      <c r="J225" s="6" t="s">
        <v>38</v>
      </c>
      <c r="K225" s="19"/>
      <c r="L225" s="19"/>
      <c r="M225" s="19"/>
      <c r="N225" s="19"/>
      <c r="O225" s="19"/>
    </row>
    <row r="226" spans="2:22" s="3" customFormat="1" x14ac:dyDescent="0.3">
      <c r="B226" s="19"/>
      <c r="C226" s="6" t="s">
        <v>397</v>
      </c>
      <c r="D226" s="6">
        <v>169</v>
      </c>
      <c r="E226" s="6">
        <v>2</v>
      </c>
      <c r="F226" s="6">
        <v>3</v>
      </c>
      <c r="G226" s="6" t="s">
        <v>71</v>
      </c>
      <c r="H226" s="6" t="s">
        <v>41</v>
      </c>
      <c r="I226" s="6" t="s">
        <v>37</v>
      </c>
      <c r="J226" s="6" t="s">
        <v>38</v>
      </c>
      <c r="K226" s="19"/>
      <c r="L226" s="19"/>
      <c r="M226" s="19"/>
      <c r="N226" s="19"/>
      <c r="O226" s="19"/>
    </row>
    <row r="227" spans="2:22" s="3" customFormat="1" x14ac:dyDescent="0.3">
      <c r="B227" s="19"/>
      <c r="C227" s="6" t="s">
        <v>398</v>
      </c>
      <c r="D227" s="6">
        <v>170</v>
      </c>
      <c r="E227" s="6">
        <v>1</v>
      </c>
      <c r="F227" s="6">
        <v>1</v>
      </c>
      <c r="G227" s="6" t="s">
        <v>98</v>
      </c>
      <c r="H227" s="6" t="s">
        <v>41</v>
      </c>
      <c r="I227" s="6" t="s">
        <v>37</v>
      </c>
      <c r="J227" s="6" t="s">
        <v>38</v>
      </c>
      <c r="K227" s="19" t="s">
        <v>125</v>
      </c>
      <c r="L227" s="19"/>
      <c r="M227" s="19"/>
      <c r="N227" s="19"/>
      <c r="O227" s="19"/>
    </row>
    <row r="228" spans="2:22" s="3" customFormat="1" x14ac:dyDescent="0.3">
      <c r="B228" s="19"/>
      <c r="C228" s="7" t="s">
        <v>399</v>
      </c>
      <c r="D228" s="7"/>
      <c r="E228" s="7"/>
      <c r="F228" s="7"/>
      <c r="G228" s="7"/>
      <c r="H228" s="7"/>
      <c r="I228" s="7"/>
      <c r="J228" s="7"/>
      <c r="K228" s="19"/>
      <c r="L228" s="19"/>
      <c r="M228" s="19"/>
      <c r="N228" s="19"/>
      <c r="O228" s="19"/>
    </row>
    <row r="229" spans="2:22" s="3" customFormat="1" x14ac:dyDescent="0.3">
      <c r="B229" s="19"/>
      <c r="C229" s="4" t="s">
        <v>400</v>
      </c>
      <c r="E229" s="3" t="s">
        <v>41</v>
      </c>
      <c r="F229" s="3" t="s">
        <v>41</v>
      </c>
      <c r="G229" s="3" t="s">
        <v>315</v>
      </c>
      <c r="H229" s="3" t="s">
        <v>41</v>
      </c>
      <c r="I229" s="20">
        <v>1</v>
      </c>
      <c r="J229" s="3" t="s">
        <v>401</v>
      </c>
      <c r="K229" s="19"/>
      <c r="L229" s="19"/>
      <c r="M229" s="19"/>
      <c r="N229" s="19"/>
      <c r="O229" s="19"/>
    </row>
    <row r="230" spans="2:22" s="3" customFormat="1" x14ac:dyDescent="0.3">
      <c r="B230" s="19"/>
      <c r="C230" s="5" t="s">
        <v>402</v>
      </c>
      <c r="D230" s="6">
        <v>171</v>
      </c>
      <c r="E230" s="6">
        <v>1</v>
      </c>
      <c r="F230" s="6">
        <v>1</v>
      </c>
      <c r="G230" s="6" t="s">
        <v>71</v>
      </c>
      <c r="H230" s="6" t="s">
        <v>41</v>
      </c>
      <c r="I230" s="6" t="s">
        <v>37</v>
      </c>
      <c r="J230" s="6" t="s">
        <v>38</v>
      </c>
      <c r="K230" s="19" t="s">
        <v>125</v>
      </c>
      <c r="L230" s="19"/>
      <c r="M230" s="19"/>
      <c r="N230" s="19"/>
      <c r="O230" s="19"/>
    </row>
    <row r="231" spans="2:22" s="3" customFormat="1" x14ac:dyDescent="0.3">
      <c r="B231" s="19"/>
      <c r="C231" s="5" t="s">
        <v>403</v>
      </c>
      <c r="D231" s="6">
        <v>172</v>
      </c>
      <c r="E231" s="6">
        <v>1</v>
      </c>
      <c r="F231" s="6">
        <v>2</v>
      </c>
      <c r="G231" s="6" t="s">
        <v>71</v>
      </c>
      <c r="H231" s="6" t="s">
        <v>41</v>
      </c>
      <c r="I231" s="6" t="s">
        <v>37</v>
      </c>
      <c r="J231" s="6" t="s">
        <v>38</v>
      </c>
      <c r="K231" s="19" t="s">
        <v>125</v>
      </c>
      <c r="L231" s="19"/>
      <c r="M231" s="19"/>
      <c r="N231" s="19"/>
      <c r="O231" s="19"/>
    </row>
    <row r="232" spans="2:22" s="3" customFormat="1" x14ac:dyDescent="0.3">
      <c r="B232" s="19"/>
      <c r="C232" s="6" t="s">
        <v>404</v>
      </c>
      <c r="D232" s="6">
        <v>173</v>
      </c>
      <c r="E232" s="6">
        <v>2</v>
      </c>
      <c r="F232" s="6">
        <v>2</v>
      </c>
      <c r="G232" s="6" t="s">
        <v>71</v>
      </c>
      <c r="H232" s="6" t="s">
        <v>41</v>
      </c>
      <c r="I232" s="6" t="s">
        <v>37</v>
      </c>
      <c r="J232" s="6" t="s">
        <v>38</v>
      </c>
      <c r="K232" s="19"/>
      <c r="L232" s="19"/>
      <c r="M232" s="19"/>
      <c r="N232" s="19"/>
      <c r="O232" s="19"/>
    </row>
    <row r="233" spans="2:22" s="3" customFormat="1" x14ac:dyDescent="0.3">
      <c r="B233" s="19"/>
      <c r="C233" s="6" t="s">
        <v>405</v>
      </c>
      <c r="D233" s="6">
        <v>174</v>
      </c>
      <c r="E233" s="6">
        <v>2</v>
      </c>
      <c r="F233" s="6">
        <v>3</v>
      </c>
      <c r="G233" s="6" t="s">
        <v>71</v>
      </c>
      <c r="H233" s="6" t="s">
        <v>41</v>
      </c>
      <c r="I233" s="6" t="s">
        <v>37</v>
      </c>
      <c r="J233" s="6" t="s">
        <v>38</v>
      </c>
      <c r="K233" s="19"/>
      <c r="L233" s="19"/>
      <c r="M233" s="19"/>
      <c r="N233" s="19"/>
      <c r="O233" s="19"/>
    </row>
    <row r="234" spans="2:22" s="3" customFormat="1" x14ac:dyDescent="0.3">
      <c r="B234" s="19"/>
      <c r="C234" s="5" t="s">
        <v>406</v>
      </c>
      <c r="D234" s="6">
        <v>175</v>
      </c>
      <c r="E234" s="6">
        <v>1</v>
      </c>
      <c r="F234" s="6">
        <v>1</v>
      </c>
      <c r="G234" s="6" t="s">
        <v>98</v>
      </c>
      <c r="H234" s="6" t="s">
        <v>41</v>
      </c>
      <c r="I234" s="6" t="s">
        <v>37</v>
      </c>
      <c r="J234" s="6" t="s">
        <v>38</v>
      </c>
      <c r="K234" s="19" t="s">
        <v>125</v>
      </c>
      <c r="L234" s="19"/>
      <c r="M234" s="19"/>
      <c r="N234" s="19"/>
      <c r="O234" s="19"/>
    </row>
    <row r="235" spans="2:22" x14ac:dyDescent="0.3">
      <c r="C235" s="6" t="s">
        <v>407</v>
      </c>
      <c r="D235" s="6">
        <v>176</v>
      </c>
      <c r="E235" s="6">
        <v>1</v>
      </c>
      <c r="F235" s="6">
        <v>1</v>
      </c>
      <c r="G235" s="6" t="s">
        <v>98</v>
      </c>
      <c r="H235" s="6" t="s">
        <v>41</v>
      </c>
      <c r="I235" s="6" t="s">
        <v>37</v>
      </c>
      <c r="J235" s="6" t="s">
        <v>38</v>
      </c>
      <c r="K235" s="19" t="s">
        <v>125</v>
      </c>
      <c r="L235" s="19"/>
      <c r="M235" s="19"/>
      <c r="N235" s="19"/>
      <c r="O235" s="19"/>
      <c r="P235" s="3"/>
      <c r="Q235" s="3"/>
      <c r="R235" s="3"/>
      <c r="S235" s="3"/>
      <c r="T235" s="3"/>
      <c r="U235" s="3"/>
      <c r="V235" s="3"/>
    </row>
    <row r="236" spans="2:22" s="3" customFormat="1" ht="28.8" x14ac:dyDescent="0.3">
      <c r="B236" s="19"/>
      <c r="C236" s="7" t="s">
        <v>408</v>
      </c>
      <c r="D236" s="7"/>
      <c r="E236" s="7"/>
      <c r="F236" s="7"/>
      <c r="G236" s="7"/>
      <c r="H236" s="7"/>
      <c r="I236" s="7"/>
      <c r="J236" s="7"/>
      <c r="K236" s="18"/>
      <c r="L236" s="18"/>
      <c r="M236" s="18"/>
      <c r="N236" s="18"/>
      <c r="O236" s="18"/>
      <c r="P236"/>
      <c r="Q236"/>
      <c r="R236"/>
      <c r="S236" s="15"/>
      <c r="T236"/>
      <c r="U236"/>
      <c r="V236"/>
    </row>
    <row r="237" spans="2:22" s="3" customFormat="1" x14ac:dyDescent="0.3">
      <c r="B237" s="19"/>
      <c r="C237" s="3" t="s">
        <v>326</v>
      </c>
      <c r="E237" s="3" t="s">
        <v>41</v>
      </c>
      <c r="F237" s="3" t="s">
        <v>41</v>
      </c>
      <c r="G237" s="3" t="s">
        <v>315</v>
      </c>
      <c r="H237" s="3" t="s">
        <v>41</v>
      </c>
      <c r="I237" s="20">
        <v>1</v>
      </c>
      <c r="J237" s="3" t="s">
        <v>409</v>
      </c>
      <c r="K237" s="19"/>
      <c r="L237" s="19"/>
      <c r="M237" s="19"/>
      <c r="N237" s="19"/>
      <c r="O237" s="19"/>
    </row>
    <row r="238" spans="2:22" s="3" customFormat="1" x14ac:dyDescent="0.3">
      <c r="B238" s="19"/>
      <c r="C238" s="5" t="s">
        <v>410</v>
      </c>
      <c r="D238" s="6">
        <v>177</v>
      </c>
      <c r="E238" s="6">
        <v>1</v>
      </c>
      <c r="F238" s="6">
        <v>2</v>
      </c>
      <c r="G238" s="6" t="s">
        <v>94</v>
      </c>
      <c r="H238" s="6" t="s">
        <v>41</v>
      </c>
      <c r="I238" s="6">
        <v>1</v>
      </c>
      <c r="J238" s="6" t="s">
        <v>411</v>
      </c>
      <c r="K238" s="19"/>
      <c r="L238" s="19"/>
      <c r="M238" s="19"/>
      <c r="N238" s="19"/>
      <c r="O238" s="19"/>
    </row>
    <row r="239" spans="2:22" s="3" customFormat="1" x14ac:dyDescent="0.3">
      <c r="B239" s="19"/>
      <c r="C239" s="6" t="s">
        <v>412</v>
      </c>
      <c r="D239" s="6">
        <v>178</v>
      </c>
      <c r="E239" s="6">
        <v>1</v>
      </c>
      <c r="F239" s="6">
        <v>1</v>
      </c>
      <c r="G239" s="6" t="s">
        <v>71</v>
      </c>
      <c r="H239" s="6" t="s">
        <v>41</v>
      </c>
      <c r="I239" s="6" t="s">
        <v>37</v>
      </c>
      <c r="J239" s="6" t="s">
        <v>38</v>
      </c>
      <c r="K239" s="19"/>
      <c r="L239" s="19"/>
      <c r="M239" s="19"/>
      <c r="N239" s="19"/>
      <c r="O239" s="19"/>
    </row>
    <row r="240" spans="2:22" s="3" customFormat="1" x14ac:dyDescent="0.3">
      <c r="B240" s="19"/>
      <c r="C240" s="6" t="s">
        <v>413</v>
      </c>
      <c r="D240" s="6">
        <v>179</v>
      </c>
      <c r="E240" s="6">
        <v>2</v>
      </c>
      <c r="F240" s="6">
        <v>1</v>
      </c>
      <c r="G240" s="6" t="s">
        <v>63</v>
      </c>
      <c r="H240" s="6" t="s">
        <v>41</v>
      </c>
      <c r="I240" s="6" t="s">
        <v>381</v>
      </c>
      <c r="J240" s="6" t="s">
        <v>38</v>
      </c>
      <c r="K240" s="19"/>
      <c r="L240" s="19"/>
      <c r="M240" s="19"/>
      <c r="N240" s="19"/>
      <c r="O240" s="19"/>
    </row>
    <row r="241" spans="2:19" s="3" customFormat="1" x14ac:dyDescent="0.3">
      <c r="B241" s="19"/>
      <c r="C241" s="6" t="s">
        <v>414</v>
      </c>
      <c r="D241" s="6">
        <v>180</v>
      </c>
      <c r="E241" s="6">
        <v>2</v>
      </c>
      <c r="F241" s="6">
        <v>1</v>
      </c>
      <c r="G241" s="6" t="s">
        <v>98</v>
      </c>
      <c r="H241" s="6" t="s">
        <v>41</v>
      </c>
      <c r="I241" s="6" t="s">
        <v>37</v>
      </c>
      <c r="J241" s="6" t="s">
        <v>38</v>
      </c>
      <c r="K241" s="19"/>
      <c r="L241" s="19"/>
      <c r="M241" s="19"/>
      <c r="N241" s="19"/>
      <c r="O241" s="19"/>
    </row>
    <row r="242" spans="2:19" s="3" customFormat="1" x14ac:dyDescent="0.3">
      <c r="B242" s="19"/>
      <c r="C242" s="6" t="s">
        <v>415</v>
      </c>
      <c r="D242" s="6">
        <v>181</v>
      </c>
      <c r="E242" s="6"/>
      <c r="F242" s="6"/>
      <c r="G242" s="6" t="s">
        <v>51</v>
      </c>
      <c r="H242" s="6" t="s">
        <v>41</v>
      </c>
      <c r="I242" s="6" t="s">
        <v>37</v>
      </c>
      <c r="J242" s="6" t="s">
        <v>38</v>
      </c>
      <c r="K242" s="19"/>
      <c r="L242" s="19"/>
      <c r="M242" s="19"/>
      <c r="N242" s="19"/>
      <c r="O242" s="19"/>
    </row>
    <row r="243" spans="2:19" s="3" customFormat="1" x14ac:dyDescent="0.3">
      <c r="B243" s="19"/>
      <c r="C243" s="5" t="s">
        <v>416</v>
      </c>
      <c r="D243" s="6">
        <v>182</v>
      </c>
      <c r="E243" s="6">
        <v>1</v>
      </c>
      <c r="F243" s="6">
        <v>1</v>
      </c>
      <c r="G243" s="6" t="s">
        <v>94</v>
      </c>
      <c r="H243" s="6" t="s">
        <v>41</v>
      </c>
      <c r="I243" s="6">
        <v>1</v>
      </c>
      <c r="J243" s="6" t="s">
        <v>416</v>
      </c>
      <c r="K243" s="19"/>
      <c r="L243" s="19"/>
      <c r="M243" s="19"/>
      <c r="N243" s="19"/>
      <c r="O243" s="19"/>
    </row>
    <row r="244" spans="2:19" s="3" customFormat="1" x14ac:dyDescent="0.3">
      <c r="B244" s="19"/>
      <c r="C244" s="6" t="s">
        <v>417</v>
      </c>
      <c r="D244" s="6">
        <v>183</v>
      </c>
      <c r="E244" s="6">
        <v>1</v>
      </c>
      <c r="F244" s="6">
        <v>1</v>
      </c>
      <c r="G244" s="6" t="s">
        <v>98</v>
      </c>
      <c r="H244" s="6" t="s">
        <v>41</v>
      </c>
      <c r="I244" s="6" t="s">
        <v>37</v>
      </c>
      <c r="J244" s="6" t="s">
        <v>38</v>
      </c>
      <c r="K244" s="19"/>
      <c r="L244" s="19"/>
      <c r="M244" s="19"/>
      <c r="N244" s="19"/>
      <c r="O244" s="19"/>
    </row>
    <row r="245" spans="2:19" s="3" customFormat="1" x14ac:dyDescent="0.3">
      <c r="B245" s="19"/>
      <c r="C245" s="6" t="s">
        <v>418</v>
      </c>
      <c r="D245" s="6">
        <v>184</v>
      </c>
      <c r="E245" s="6">
        <v>1</v>
      </c>
      <c r="F245" s="6">
        <v>2</v>
      </c>
      <c r="G245" s="6" t="s">
        <v>98</v>
      </c>
      <c r="H245" s="6" t="s">
        <v>41</v>
      </c>
      <c r="I245" s="6" t="s">
        <v>37</v>
      </c>
      <c r="J245" s="6" t="s">
        <v>38</v>
      </c>
      <c r="K245" s="19"/>
      <c r="L245" s="19"/>
      <c r="M245" s="19"/>
      <c r="N245" s="19"/>
      <c r="O245" s="19"/>
    </row>
    <row r="246" spans="2:19" s="3" customFormat="1" x14ac:dyDescent="0.3">
      <c r="B246" s="19"/>
      <c r="C246" s="5" t="s">
        <v>419</v>
      </c>
      <c r="D246" s="6">
        <v>185</v>
      </c>
      <c r="E246" s="6">
        <v>1</v>
      </c>
      <c r="F246" s="6">
        <v>2</v>
      </c>
      <c r="G246" s="6" t="s">
        <v>94</v>
      </c>
      <c r="H246" s="6" t="s">
        <v>41</v>
      </c>
      <c r="I246" s="6">
        <v>1</v>
      </c>
      <c r="J246" s="6" t="s">
        <v>419</v>
      </c>
      <c r="K246" s="19"/>
      <c r="L246" s="19"/>
      <c r="M246" s="19"/>
      <c r="N246" s="19"/>
      <c r="O246" s="19"/>
    </row>
    <row r="247" spans="2:19" s="3" customFormat="1" x14ac:dyDescent="0.3">
      <c r="B247" s="19"/>
      <c r="C247" s="6" t="s">
        <v>420</v>
      </c>
      <c r="D247" s="6">
        <v>186</v>
      </c>
      <c r="E247" s="6">
        <v>1</v>
      </c>
      <c r="F247" s="6">
        <v>1</v>
      </c>
      <c r="G247" s="6" t="s">
        <v>98</v>
      </c>
      <c r="H247" s="6" t="s">
        <v>41</v>
      </c>
      <c r="I247" s="6" t="s">
        <v>37</v>
      </c>
      <c r="J247" s="6" t="s">
        <v>38</v>
      </c>
      <c r="K247" s="19"/>
      <c r="L247" s="19"/>
      <c r="M247" s="19"/>
      <c r="N247" s="19"/>
      <c r="O247" s="19"/>
    </row>
    <row r="248" spans="2:19" s="3" customFormat="1" x14ac:dyDescent="0.3">
      <c r="B248" s="19"/>
      <c r="C248" s="6" t="s">
        <v>421</v>
      </c>
      <c r="D248" s="6">
        <v>187</v>
      </c>
      <c r="E248" s="6">
        <v>1</v>
      </c>
      <c r="F248" s="6">
        <v>2</v>
      </c>
      <c r="G248" s="6" t="s">
        <v>98</v>
      </c>
      <c r="H248" s="6" t="s">
        <v>41</v>
      </c>
      <c r="I248" s="6" t="s">
        <v>37</v>
      </c>
      <c r="J248" s="6" t="s">
        <v>38</v>
      </c>
      <c r="K248" s="19"/>
      <c r="L248" s="19"/>
      <c r="M248" s="19"/>
      <c r="N248" s="19"/>
      <c r="O248" s="19"/>
    </row>
    <row r="249" spans="2:19" s="3" customFormat="1" x14ac:dyDescent="0.3">
      <c r="B249" s="19"/>
      <c r="C249" s="5" t="s">
        <v>422</v>
      </c>
      <c r="D249" s="6">
        <v>188</v>
      </c>
      <c r="E249" s="6">
        <v>2</v>
      </c>
      <c r="F249" s="6">
        <v>2</v>
      </c>
      <c r="G249" s="6" t="s">
        <v>94</v>
      </c>
      <c r="H249" s="6" t="s">
        <v>41</v>
      </c>
      <c r="I249" s="6">
        <v>1</v>
      </c>
      <c r="J249" s="6" t="s">
        <v>422</v>
      </c>
      <c r="K249" s="19"/>
      <c r="L249" s="19"/>
      <c r="M249" s="19"/>
      <c r="N249" s="19"/>
      <c r="O249" s="19"/>
    </row>
    <row r="250" spans="2:19" s="3" customFormat="1" x14ac:dyDescent="0.3">
      <c r="B250" s="19"/>
      <c r="C250" s="6" t="s">
        <v>423</v>
      </c>
      <c r="D250" s="6">
        <v>189</v>
      </c>
      <c r="E250" s="6"/>
      <c r="F250" s="6"/>
      <c r="G250" s="6"/>
      <c r="H250" s="6"/>
      <c r="I250" s="6"/>
      <c r="J250" s="6" t="s">
        <v>38</v>
      </c>
      <c r="K250" s="19" t="s">
        <v>125</v>
      </c>
      <c r="L250" s="19"/>
      <c r="M250" s="19"/>
      <c r="N250" s="19"/>
      <c r="O250" s="19"/>
    </row>
    <row r="251" spans="2:19" s="3" customFormat="1" x14ac:dyDescent="0.3">
      <c r="B251" s="19"/>
      <c r="C251" s="5" t="s">
        <v>424</v>
      </c>
      <c r="D251" s="6">
        <v>190</v>
      </c>
      <c r="E251" s="6">
        <v>1</v>
      </c>
      <c r="F251" s="6">
        <v>1</v>
      </c>
      <c r="G251" s="6" t="s">
        <v>94</v>
      </c>
      <c r="H251" s="6" t="s">
        <v>41</v>
      </c>
      <c r="I251" s="6">
        <v>1</v>
      </c>
      <c r="J251" s="6" t="s">
        <v>425</v>
      </c>
      <c r="K251" s="19"/>
      <c r="L251" s="19"/>
      <c r="M251" s="19"/>
      <c r="N251" s="19"/>
      <c r="O251" s="19"/>
    </row>
    <row r="252" spans="2:19" s="3" customFormat="1" x14ac:dyDescent="0.3">
      <c r="B252" s="19"/>
      <c r="C252" s="6" t="s">
        <v>426</v>
      </c>
      <c r="D252" s="6">
        <v>191</v>
      </c>
      <c r="E252" s="6">
        <v>1</v>
      </c>
      <c r="F252" s="6">
        <v>1</v>
      </c>
      <c r="G252" s="6" t="s">
        <v>98</v>
      </c>
      <c r="H252" s="6" t="s">
        <v>41</v>
      </c>
      <c r="I252" s="6" t="s">
        <v>37</v>
      </c>
      <c r="J252" s="6" t="s">
        <v>38</v>
      </c>
      <c r="K252" s="19"/>
      <c r="L252" s="19"/>
      <c r="M252" s="19"/>
      <c r="N252" s="19"/>
      <c r="O252" s="19"/>
    </row>
    <row r="253" spans="2:19" s="3" customFormat="1" x14ac:dyDescent="0.3">
      <c r="B253" s="19"/>
      <c r="C253" s="6" t="s">
        <v>427</v>
      </c>
      <c r="D253" s="6">
        <v>192</v>
      </c>
      <c r="E253" s="6">
        <v>2</v>
      </c>
      <c r="F253" s="6">
        <v>2</v>
      </c>
      <c r="G253" s="6" t="s">
        <v>63</v>
      </c>
      <c r="H253" s="6" t="s">
        <v>41</v>
      </c>
      <c r="I253" s="6">
        <v>1</v>
      </c>
      <c r="J253" s="6" t="s">
        <v>38</v>
      </c>
      <c r="K253" s="19"/>
      <c r="L253" s="19"/>
      <c r="M253" s="19"/>
      <c r="N253" s="19"/>
      <c r="O253" s="19"/>
      <c r="S253" s="15"/>
    </row>
    <row r="254" spans="2:19" s="3" customFormat="1" x14ac:dyDescent="0.3">
      <c r="B254" s="19"/>
      <c r="C254" s="6" t="s">
        <v>428</v>
      </c>
      <c r="D254" s="6">
        <v>193</v>
      </c>
      <c r="E254" s="6">
        <v>1</v>
      </c>
      <c r="F254" s="6">
        <v>2</v>
      </c>
      <c r="G254" s="6" t="s">
        <v>98</v>
      </c>
      <c r="H254" s="6" t="s">
        <v>41</v>
      </c>
      <c r="I254" s="6" t="s">
        <v>37</v>
      </c>
      <c r="J254" s="6" t="s">
        <v>38</v>
      </c>
      <c r="K254" s="19"/>
      <c r="L254" s="19"/>
      <c r="M254" s="19"/>
      <c r="N254" s="19"/>
      <c r="O254" s="19"/>
    </row>
    <row r="255" spans="2:19" s="3" customFormat="1" x14ac:dyDescent="0.3">
      <c r="B255" s="19"/>
      <c r="C255" s="5" t="s">
        <v>429</v>
      </c>
      <c r="D255" s="6">
        <v>194</v>
      </c>
      <c r="E255" s="6">
        <v>1</v>
      </c>
      <c r="F255" s="6">
        <v>3</v>
      </c>
      <c r="G255" s="6" t="s">
        <v>71</v>
      </c>
      <c r="H255" s="6" t="s">
        <v>41</v>
      </c>
      <c r="I255" s="6" t="s">
        <v>37</v>
      </c>
      <c r="J255" s="6" t="s">
        <v>38</v>
      </c>
      <c r="K255" s="19"/>
      <c r="L255" s="19"/>
      <c r="M255" s="19"/>
      <c r="N255" s="19"/>
      <c r="O255" s="19"/>
    </row>
    <row r="256" spans="2:19" s="3" customFormat="1" x14ac:dyDescent="0.3">
      <c r="B256" s="19"/>
      <c r="C256" s="8" t="s">
        <v>430</v>
      </c>
      <c r="D256" s="8"/>
      <c r="E256" s="8"/>
      <c r="F256" s="8"/>
      <c r="G256" s="8"/>
      <c r="H256" s="8"/>
      <c r="I256" s="8"/>
      <c r="J256" s="8"/>
      <c r="K256" s="19"/>
      <c r="L256" s="19"/>
      <c r="M256" s="19"/>
      <c r="N256" s="19"/>
      <c r="O256" s="19"/>
    </row>
    <row r="257" spans="3:22" x14ac:dyDescent="0.3">
      <c r="C257" s="4" t="s">
        <v>400</v>
      </c>
      <c r="D257" s="3"/>
      <c r="E257" s="3" t="s">
        <v>41</v>
      </c>
      <c r="F257" s="3" t="s">
        <v>41</v>
      </c>
      <c r="G257" s="3" t="s">
        <v>315</v>
      </c>
      <c r="H257" s="3" t="s">
        <v>41</v>
      </c>
      <c r="I257" s="20">
        <v>1</v>
      </c>
      <c r="J257" s="3" t="s">
        <v>431</v>
      </c>
      <c r="K257" s="3" t="s">
        <v>41</v>
      </c>
      <c r="L257" s="3" t="s">
        <v>41</v>
      </c>
      <c r="M257" s="3" t="s">
        <v>41</v>
      </c>
      <c r="N257" s="3" t="s">
        <v>41</v>
      </c>
      <c r="O257" s="3" t="s">
        <v>41</v>
      </c>
      <c r="P257" s="3" t="s">
        <v>42</v>
      </c>
      <c r="Q257" s="3" t="s">
        <v>91</v>
      </c>
      <c r="R257" s="3" t="s">
        <v>432</v>
      </c>
      <c r="S257" s="3"/>
      <c r="T257" s="3"/>
      <c r="U257" s="3"/>
      <c r="V257" s="3"/>
    </row>
    <row r="258" spans="3:22" x14ac:dyDescent="0.3">
      <c r="C258" s="4" t="s">
        <v>433</v>
      </c>
      <c r="D258" s="3"/>
      <c r="E258" s="3" t="s">
        <v>41</v>
      </c>
      <c r="F258" s="3" t="s">
        <v>41</v>
      </c>
      <c r="G258" s="3" t="s">
        <v>98</v>
      </c>
      <c r="H258" s="3" t="s">
        <v>41</v>
      </c>
      <c r="I258" s="3" t="s">
        <v>37</v>
      </c>
      <c r="J258" s="19" t="s">
        <v>434</v>
      </c>
      <c r="K258" s="3" t="s">
        <v>41</v>
      </c>
      <c r="L258" s="3" t="s">
        <v>41</v>
      </c>
      <c r="M258" s="3" t="s">
        <v>41</v>
      </c>
      <c r="N258" s="3" t="s">
        <v>41</v>
      </c>
      <c r="O258" s="3" t="s">
        <v>41</v>
      </c>
      <c r="P258" s="3" t="s">
        <v>42</v>
      </c>
      <c r="Q258" s="3" t="s">
        <v>91</v>
      </c>
      <c r="R258" s="3"/>
      <c r="S258" s="3"/>
    </row>
  </sheetData>
  <hyperlinks>
    <hyperlink ref="T21" r:id="rId1" xr:uid="{46704861-5657-403B-996F-45B7BF724613}"/>
    <hyperlink ref="M93" r:id="rId2" display="https://eur03.safelinks.protection.outlook.com/?url=https%3A%2F%2Fop.europa.eu%2Fen%2Fpublication-detail%2F-%2Fpublication%2F1840d9df-5162-11eb-b59f-01aa75ed71a1&amp;data=05%7C01%7Cchloe.boutron%40i4ce.org%7Ccb6f1ba4c247483904d908da581c6b20%7Cdf9a4192695244b0aa6f999e87a1e7bf%7C0%7C0%7C637919176335846292%7CUnknown%7CTWFpbGZsb3d8eyJWIjoiMC4wLjAwMDAiLCJQIjoiV2luMzIiLCJBTiI6Ik1haWwiLCJXVCI6Mn0%3D%7C3000%7C%7C%7C&amp;sdata=Ew0eQdxT%2B%2FXQZbSEhlnyYkVxduIgQuoWb1engf6CgD8%3D&amp;reserved=0" xr:uid="{83BC2141-740F-4E79-BB59-85830333E79F}"/>
    <hyperlink ref="T23" r:id="rId3" xr:uid="{E805819E-10A9-47E3-A17C-08092B8AA10A}"/>
    <hyperlink ref="T137" r:id="rId4" xr:uid="{3702FA56-AE67-41B0-90CE-4338B3A36AA6}"/>
  </hyperlinks>
  <pageMargins left="0.7" right="0.7" top="0.75" bottom="0.75" header="0.3" footer="0.3"/>
  <pageSetup paperSize="9" orientation="portrait" r:id="rId5"/>
  <legacyDrawing r:id="rId6"/>
  <tableParts count="1">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6d25fa36-6e92-4a8c-bcd7-8d2e2e5dc1cc">
      <Terms xmlns="http://schemas.microsoft.com/office/infopath/2007/PartnerControls"/>
    </lcf76f155ced4ddcb4097134ff3c332f>
    <_ip_UnifiedCompliancePolicyProperties xmlns="http://schemas.microsoft.com/sharepoint/v3" xsi:nil="true"/>
    <TaxCatchAll xmlns="2a193445-8f29-4d28-b3a3-ce6182a987ad" xsi:nil="true"/>
    <SharedWithUsers xmlns="2a193445-8f29-4d28-b3a3-ce6182a987ad">
      <UserInfo>
        <DisplayName>Charlotte VAILLES</DisplayName>
        <AccountId>56</AccountId>
        <AccountType/>
      </UserInfo>
      <UserInfo>
        <DisplayName>Chloe BOUTRON</DisplayName>
        <AccountId>470</AccountId>
        <AccountType/>
      </UserInfo>
      <UserInfo>
        <DisplayName>Louise KESSLER</DisplayName>
        <AccountId>17</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565D2027CB5C43B896265DB26BF053" ma:contentTypeVersion="18" ma:contentTypeDescription="Crée un document." ma:contentTypeScope="" ma:versionID="933939cf423a19f7d2715222819c967f">
  <xsd:schema xmlns:xsd="http://www.w3.org/2001/XMLSchema" xmlns:xs="http://www.w3.org/2001/XMLSchema" xmlns:p="http://schemas.microsoft.com/office/2006/metadata/properties" xmlns:ns1="http://schemas.microsoft.com/sharepoint/v3" xmlns:ns2="6d25fa36-6e92-4a8c-bcd7-8d2e2e5dc1cc" xmlns:ns3="2a193445-8f29-4d28-b3a3-ce6182a987ad" targetNamespace="http://schemas.microsoft.com/office/2006/metadata/properties" ma:root="true" ma:fieldsID="55656ea843c1efe6a5ed407250a478e7" ns1:_="" ns2:_="" ns3:_="">
    <xsd:import namespace="http://schemas.microsoft.com/sharepoint/v3"/>
    <xsd:import namespace="6d25fa36-6e92-4a8c-bcd7-8d2e2e5dc1cc"/>
    <xsd:import namespace="2a193445-8f29-4d28-b3a3-ce6182a987a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riétés de la stratégie de conformité unifiée" ma:hidden="true" ma:internalName="_ip_UnifiedCompliancePolicyProperties">
      <xsd:simpleType>
        <xsd:restriction base="dms:Note"/>
      </xsd:simpleType>
    </xsd:element>
    <xsd:element name="_ip_UnifiedCompliancePolicyUIAction" ma:index="21"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25fa36-6e92-4a8c-bcd7-8d2e2e5dc1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fdb6b646-3ed7-48ad-b39c-bbf27f50ba6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a193445-8f29-4d28-b3a3-ce6182a987ad" elementFormDefault="qualified">
    <xsd:import namespace="http://schemas.microsoft.com/office/2006/documentManagement/types"/>
    <xsd:import namespace="http://schemas.microsoft.com/office/infopath/2007/PartnerControls"/>
    <xsd:element name="SharedWithUsers" ma:index="17"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Partagé avec détails" ma:internalName="SharedWithDetails" ma:readOnly="true">
      <xsd:simpleType>
        <xsd:restriction base="dms:Note">
          <xsd:maxLength value="255"/>
        </xsd:restriction>
      </xsd:simpleType>
    </xsd:element>
    <xsd:element name="TaxCatchAll" ma:index="24" nillable="true" ma:displayName="Taxonomy Catch All Column" ma:hidden="true" ma:list="{4fd0a5eb-5bd5-4419-8c56-9da7f185a722}" ma:internalName="TaxCatchAll" ma:showField="CatchAllData" ma:web="2a193445-8f29-4d28-b3a3-ce6182a987a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0E4D69-2260-4072-85AE-791E9718251F}">
  <ds:schemaRefs>
    <ds:schemaRef ds:uri="http://schemas.microsoft.com/office/2006/metadata/properties"/>
    <ds:schemaRef ds:uri="http://schemas.microsoft.com/office/infopath/2007/PartnerControls"/>
    <ds:schemaRef ds:uri="http://schemas.microsoft.com/sharepoint/v3"/>
    <ds:schemaRef ds:uri="6d25fa36-6e92-4a8c-bcd7-8d2e2e5dc1cc"/>
    <ds:schemaRef ds:uri="2a193445-8f29-4d28-b3a3-ce6182a987ad"/>
  </ds:schemaRefs>
</ds:datastoreItem>
</file>

<file path=customXml/itemProps2.xml><?xml version="1.0" encoding="utf-8"?>
<ds:datastoreItem xmlns:ds="http://schemas.openxmlformats.org/officeDocument/2006/customXml" ds:itemID="{5CA67445-C145-4275-B434-C68E60FB431F}">
  <ds:schemaRefs>
    <ds:schemaRef ds:uri="http://schemas.microsoft.com/sharepoint/v3/contenttype/forms"/>
  </ds:schemaRefs>
</ds:datastoreItem>
</file>

<file path=customXml/itemProps3.xml><?xml version="1.0" encoding="utf-8"?>
<ds:datastoreItem xmlns:ds="http://schemas.openxmlformats.org/officeDocument/2006/customXml" ds:itemID="{003DFF08-A2CE-465D-B325-A2E14F084D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d25fa36-6e92-4a8c-bcd7-8d2e2e5dc1cc"/>
    <ds:schemaRef ds:uri="2a193445-8f29-4d28-b3a3-ce6182a987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1_Cover</vt:lpstr>
      <vt:lpstr>2_LTS_Overview</vt:lpstr>
      <vt:lpstr>3_Climate_investments</vt:lpstr>
      <vt:lpstr>4_Policies_&amp;_Financing</vt:lpstr>
      <vt:lpstr>5_Macro_implications</vt:lpstr>
      <vt:lpstr>NOTES + A CLASSER</vt:lpstr>
      <vt:lpstr>Other</vt:lpstr>
      <vt:lpstr>List</vt:lpstr>
      <vt:lpstr>List_2</vt:lpstr>
      <vt:lpstr>Cover</vt:lpstr>
      <vt:lpstr>Calculs_France</vt:lpstr>
      <vt:lpstr>issues log</vt:lpstr>
      <vt:lpstr>Adaptation_breakdown</vt:lpstr>
      <vt:lpstr>local_currency</vt:lpstr>
      <vt:lpstr>LT_milestone</vt:lpstr>
      <vt:lpstr>Mitigation_breakdown</vt:lpstr>
      <vt:lpstr>MT_milestone</vt:lpstr>
      <vt:lpstr>ST_milestone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Chloe Boutron</dc:creator>
  <cp:keywords/>
  <dc:description/>
  <cp:lastModifiedBy>Sacha POREE</cp:lastModifiedBy>
  <cp:revision/>
  <dcterms:created xsi:type="dcterms:W3CDTF">2022-06-07T14:45:03Z</dcterms:created>
  <dcterms:modified xsi:type="dcterms:W3CDTF">2022-12-19T13:27:26Z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0x01010043565D2027CB5C43B896265DB26BF053</vt:lpwstr>
  </property>
  <property fmtid="{D5CDD505-2E9C-101B-9397-08002B2CF9AE}" pid="3" name="MediaServiceImageTags">
    <vt:lpwstr/>
  </property>
</Properties>
</file>