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11-Production publication\5 - Repères-Chiffres clefs du climat\2017\"/>
    </mc:Choice>
  </mc:AlternateContent>
  <bookViews>
    <workbookView xWindow="0" yWindow="0" windowWidth="28800" windowHeight="11100" firstSheet="3" activeTab="7"/>
  </bookViews>
  <sheets>
    <sheet name="émissions de GES énergie" sheetId="4" r:id="rId1"/>
    <sheet name="émissions de CO2 par kWh UE" sheetId="5" r:id="rId2"/>
    <sheet name="émissions de GES transports" sheetId="7" r:id="rId3"/>
    <sheet name="émissions de GES de l'industrie" sheetId="1" r:id="rId4"/>
    <sheet name="émissions GES résidentiel-terti" sheetId="11" r:id="rId5"/>
    <sheet name="émissions de GES agriculture" sheetId="8" r:id="rId6"/>
    <sheet name="émissions de GES UTCF" sheetId="9" r:id="rId7"/>
    <sheet name="émissions de GES déchets" sheetId="10" r:id="rId8"/>
  </sheets>
  <calcPr calcId="162913"/>
</workbook>
</file>

<file path=xl/calcChain.xml><?xml version="1.0" encoding="utf-8"?>
<calcChain xmlns="http://schemas.openxmlformats.org/spreadsheetml/2006/main">
  <c r="G16" i="11" l="1"/>
  <c r="G17" i="11"/>
  <c r="G15" i="11"/>
  <c r="C15" i="11"/>
  <c r="D15" i="11"/>
  <c r="E15" i="11"/>
  <c r="F15" i="11"/>
  <c r="B15" i="11"/>
  <c r="C6" i="11"/>
  <c r="D6" i="11"/>
  <c r="E6" i="11"/>
  <c r="F6" i="11"/>
  <c r="B6" i="11"/>
  <c r="G6" i="11"/>
  <c r="G7" i="11"/>
  <c r="G8" i="11"/>
  <c r="G16" i="10"/>
  <c r="G17" i="10"/>
  <c r="G18" i="10"/>
  <c r="G15" i="10"/>
  <c r="G6" i="10"/>
  <c r="G7" i="10"/>
  <c r="G8" i="10"/>
  <c r="G5" i="10"/>
  <c r="G7" i="9"/>
  <c r="G8" i="9"/>
  <c r="G18" i="9"/>
  <c r="G16" i="9"/>
  <c r="G17" i="9"/>
  <c r="G15" i="9"/>
  <c r="G6" i="9"/>
  <c r="G5" i="9"/>
  <c r="G5" i="8"/>
  <c r="G6" i="8"/>
  <c r="G7" i="8"/>
  <c r="G8" i="8"/>
  <c r="G9" i="8"/>
  <c r="G10" i="8"/>
  <c r="G17" i="8"/>
  <c r="G18" i="8"/>
  <c r="G19" i="8"/>
  <c r="G20" i="8"/>
  <c r="G21" i="8"/>
  <c r="G22" i="8"/>
  <c r="G5" i="7"/>
  <c r="G6" i="7"/>
  <c r="G7" i="7"/>
  <c r="G8" i="7"/>
  <c r="G9" i="7"/>
  <c r="G10" i="7"/>
  <c r="G17" i="7"/>
  <c r="G18" i="7"/>
  <c r="G19" i="7"/>
  <c r="G20" i="7"/>
  <c r="G21" i="7"/>
  <c r="G22" i="7"/>
  <c r="Y11" i="5"/>
  <c r="Y9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G16" i="4"/>
  <c r="G5" i="4"/>
  <c r="G6" i="4"/>
  <c r="G7" i="4"/>
  <c r="G8" i="4"/>
  <c r="G9" i="4"/>
  <c r="G17" i="4"/>
  <c r="G18" i="4"/>
  <c r="G19" i="4"/>
  <c r="G20" i="4"/>
  <c r="G18" i="1"/>
  <c r="G22" i="1"/>
  <c r="G21" i="1"/>
  <c r="G20" i="1"/>
  <c r="G19" i="1"/>
  <c r="G17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<sst xmlns="http://schemas.openxmlformats.org/spreadsheetml/2006/main" count="149" uniqueCount="64">
  <si>
    <t>Industrie manufacturière et construction</t>
  </si>
  <si>
    <t>Total</t>
  </si>
  <si>
    <t>Métallurgie</t>
  </si>
  <si>
    <r>
      <t xml:space="preserve">2014/1990 </t>
    </r>
    <r>
      <rPr>
        <sz val="10"/>
        <rFont val="Arial"/>
        <family val="2"/>
      </rPr>
      <t>(%)</t>
    </r>
  </si>
  <si>
    <t>Fabrication de minéraux non métalliques</t>
  </si>
  <si>
    <t>Chimie</t>
  </si>
  <si>
    <t>Autres industries manufacturières et construction</t>
  </si>
  <si>
    <t>France</t>
  </si>
  <si>
    <t>Raffinage</t>
  </si>
  <si>
    <t xml:space="preserve">Production d'électricité et de chaleur </t>
  </si>
  <si>
    <t>Transformation de CMS et autres</t>
  </si>
  <si>
    <t xml:space="preserve">      Emissions fugitives de l'industrie de l'énergie </t>
  </si>
  <si>
    <t>Secteur de l'énergie</t>
  </si>
  <si>
    <t>Émissions de CO2 pour produire 1 kWh d'électricité dans l'UE</t>
  </si>
  <si>
    <t>en g CO2/kWh</t>
  </si>
  <si>
    <t>Allemagne</t>
  </si>
  <si>
    <t>Espagne</t>
  </si>
  <si>
    <t>Italie</t>
  </si>
  <si>
    <t>Pologne</t>
  </si>
  <si>
    <t>Royaume-Uni</t>
  </si>
  <si>
    <t>Suède</t>
  </si>
  <si>
    <t>UE à 28</t>
  </si>
  <si>
    <t>Routier</t>
  </si>
  <si>
    <t>Ferroviaire</t>
  </si>
  <si>
    <t xml:space="preserve">Maritime et fluvial </t>
  </si>
  <si>
    <t>Autres</t>
  </si>
  <si>
    <t>Transports</t>
  </si>
  <si>
    <t>Utilisation d'énergie</t>
  </si>
  <si>
    <t>Fermentation entérique</t>
  </si>
  <si>
    <t>Gestion des déjections</t>
  </si>
  <si>
    <t>Sols agricoles</t>
  </si>
  <si>
    <t>Autres émissions de l'agriculture hors utilisation d'énergie</t>
  </si>
  <si>
    <t>Agriculture</t>
  </si>
  <si>
    <t>Zones urbanisées</t>
  </si>
  <si>
    <t>UTCF</t>
  </si>
  <si>
    <t xml:space="preserve">       Mise en décharge</t>
  </si>
  <si>
    <t xml:space="preserve">       Eaux usées</t>
  </si>
  <si>
    <t xml:space="preserve">       Autres</t>
  </si>
  <si>
    <t>Déchets</t>
  </si>
  <si>
    <t>Source : AEE, juillet 2016</t>
  </si>
  <si>
    <t>Source : Citepa, juin 2016</t>
  </si>
  <si>
    <t>Source : AIE, octobre 2015</t>
  </si>
  <si>
    <t>ÉMISSIONS DE GES DE L’INDUSTRIE DE L’ÉNERGIE DANS L’UE</t>
  </si>
  <si>
    <t>ÉMISSIONS DE GES DES TRANSPORTS DANS L’UE</t>
  </si>
  <si>
    <t>ÉMISSIONS DE GES DES TRANSPORTS EN FRANCE (DOM INCLUS)</t>
  </si>
  <si>
    <t>ÉMISSIONS DE GES DANS L’INDUSTRIE MANUFACTURIÈRE ET LA CONSTRUCTION DANS L’UE</t>
  </si>
  <si>
    <t>ÉMISSIONS DE GES DANS L’INDUSTRIE MANUFACTURIÈRE ET LA CONSTRUCTION EN FRANCE</t>
  </si>
  <si>
    <t>ÉMISSIONS DE GES DU RESIDENTIEL-TERTIAIRE DANS L’UE</t>
  </si>
  <si>
    <t>Résidentiel</t>
  </si>
  <si>
    <t>Tertiaire</t>
  </si>
  <si>
    <t>ÉMISSIONS DE GES DE L’AGRICULTURE DANS L’UE</t>
  </si>
  <si>
    <t>ÉMISSIONS DE GES DE L’AGRICULTURE EN FRANCE (DOM INCLUS)</t>
  </si>
  <si>
    <t>ÉMISSIONS DE GES DUES À L’UTCF DANS L’UE</t>
  </si>
  <si>
    <t>ÉMISSIONS DE GES DUES À L’UTCF EN FRANCE (DOM INCLUS)</t>
  </si>
  <si>
    <t>ÉMISSIONS DE GES DUES À LA GESTION DES DÉCHETS DANS L’UE</t>
  </si>
  <si>
    <t>ÉMISSIONS DE GES DUES À LA GESTION DES DÉCHETS EN FRANCE</t>
  </si>
  <si>
    <t>ÉMISSIONS DE GES DE L’INDUSTRIE DE L’ÉNERGIE EN FRANCE (DOM INCLUS)</t>
  </si>
  <si>
    <t>ÉMISSIONS DE GES DU RESIDENTIEL-TERTIAIRE EN FRANCE</t>
  </si>
  <si>
    <t>en Mt CO2éq</t>
  </si>
  <si>
    <t>Résidentiel-Tertiaire</t>
  </si>
  <si>
    <t>Agroalimentaire, boissons et tabac</t>
  </si>
  <si>
    <t xml:space="preserve">      Cultures</t>
  </si>
  <si>
    <t xml:space="preserve">      Forêt</t>
  </si>
  <si>
    <t xml:space="preserve">Aérien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</si>
</sst>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\-#,##0\ "/>
    <numFmt numFmtId="165" formatCode="\+0;\-0;&quot;- &quot;"/>
    <numFmt numFmtId="166" formatCode="0.0"/>
    <numFmt numFmtId="167" formatCode="#,##0.0"/>
    <numFmt numFmtId="168" formatCode="#,##0.0_ ;\-#,##0.0\ 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0" fillId="0" borderId="0"/>
    <xf numFmtId="49" fontId="6" fillId="0" borderId="1" applyNumberFormat="0" applyFont="0" applyFill="0" applyBorder="0" applyProtection="0">
      <alignment horizontal="left" vertical="center" indent="2"/>
    </xf>
    <xf numFmtId="4" fontId="7" fillId="0" borderId="2" applyFill="0" applyBorder="0" applyProtection="0">
      <alignment horizontal="right" vertical="center"/>
    </xf>
    <xf numFmtId="49" fontId="7" fillId="0" borderId="1" applyNumberFormat="0" applyFill="0" applyBorder="0" applyProtection="0">
      <alignment horizontal="left" vertical="center"/>
    </xf>
    <xf numFmtId="0" fontId="1" fillId="0" borderId="0"/>
  </cellStyleXfs>
  <cellXfs count="95">
    <xf numFmtId="0" fontId="0" fillId="0" borderId="0" xfId="0"/>
    <xf numFmtId="167" fontId="4" fillId="2" borderId="3" xfId="5" applyNumberFormat="1" applyFont="1" applyFill="1" applyBorder="1" applyAlignment="1">
      <alignment wrapText="1"/>
    </xf>
    <xf numFmtId="167" fontId="4" fillId="2" borderId="2" xfId="5" applyNumberFormat="1" applyFont="1" applyFill="1" applyBorder="1" applyAlignment="1">
      <alignment wrapText="1"/>
    </xf>
    <xf numFmtId="0" fontId="0" fillId="2" borderId="0" xfId="0" applyFill="1"/>
    <xf numFmtId="0" fontId="5" fillId="2" borderId="0" xfId="1" applyFont="1" applyFill="1"/>
    <xf numFmtId="0" fontId="4" fillId="2" borderId="0" xfId="0" applyFont="1" applyFill="1"/>
    <xf numFmtId="0" fontId="3" fillId="2" borderId="4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/>
    <xf numFmtId="164" fontId="4" fillId="2" borderId="5" xfId="1" applyNumberFormat="1" applyFont="1" applyFill="1" applyBorder="1" applyAlignment="1">
      <alignment horizontal="right"/>
    </xf>
    <xf numFmtId="164" fontId="4" fillId="2" borderId="4" xfId="1" applyNumberFormat="1" applyFont="1" applyFill="1" applyBorder="1" applyAlignment="1">
      <alignment horizontal="right"/>
    </xf>
    <xf numFmtId="165" fontId="4" fillId="2" borderId="4" xfId="1" applyNumberFormat="1" applyFont="1" applyFill="1" applyBorder="1" applyAlignment="1"/>
    <xf numFmtId="0" fontId="4" fillId="2" borderId="6" xfId="2" applyNumberFormat="1" applyFont="1" applyFill="1" applyBorder="1">
      <alignment horizontal="left" vertical="center" indent="2"/>
    </xf>
    <xf numFmtId="3" fontId="4" fillId="2" borderId="6" xfId="1" applyNumberFormat="1" applyFont="1" applyFill="1" applyBorder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3" fontId="4" fillId="2" borderId="3" xfId="1" applyNumberFormat="1" applyFont="1" applyFill="1" applyBorder="1" applyAlignment="1">
      <alignment horizontal="right"/>
    </xf>
    <xf numFmtId="1" fontId="4" fillId="2" borderId="0" xfId="1" applyNumberFormat="1" applyFont="1" applyFill="1" applyBorder="1" applyAlignment="1">
      <alignment horizontal="right"/>
    </xf>
    <xf numFmtId="1" fontId="4" fillId="2" borderId="3" xfId="1" applyNumberFormat="1" applyFont="1" applyFill="1" applyBorder="1" applyAlignment="1">
      <alignment horizontal="right"/>
    </xf>
    <xf numFmtId="165" fontId="4" fillId="2" borderId="3" xfId="1" applyNumberFormat="1" applyFont="1" applyFill="1" applyBorder="1" applyAlignment="1"/>
    <xf numFmtId="49" fontId="4" fillId="2" borderId="7" xfId="4" applyFont="1" applyFill="1" applyBorder="1" applyAlignment="1">
      <alignment horizontal="left" vertical="center"/>
    </xf>
    <xf numFmtId="3" fontId="4" fillId="2" borderId="7" xfId="1" applyNumberFormat="1" applyFont="1" applyFill="1" applyBorder="1" applyAlignment="1">
      <alignment horizontal="right"/>
    </xf>
    <xf numFmtId="3" fontId="4" fillId="2" borderId="2" xfId="1" applyNumberFormat="1" applyFont="1" applyFill="1" applyBorder="1" applyAlignment="1">
      <alignment horizontal="right"/>
    </xf>
    <xf numFmtId="1" fontId="4" fillId="2" borderId="2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/>
    <xf numFmtId="168" fontId="4" fillId="2" borderId="5" xfId="1" applyNumberFormat="1" applyFont="1" applyFill="1" applyBorder="1" applyAlignment="1">
      <alignment horizontal="right"/>
    </xf>
    <xf numFmtId="168" fontId="4" fillId="2" borderId="4" xfId="1" applyNumberFormat="1" applyFont="1" applyFill="1" applyBorder="1" applyAlignment="1">
      <alignment horizontal="right"/>
    </xf>
    <xf numFmtId="168" fontId="4" fillId="2" borderId="6" xfId="1" applyNumberFormat="1" applyFont="1" applyFill="1" applyBorder="1" applyAlignment="1">
      <alignment horizontal="right"/>
    </xf>
    <xf numFmtId="168" fontId="4" fillId="2" borderId="0" xfId="1" applyNumberFormat="1" applyFont="1" applyFill="1" applyBorder="1" applyAlignment="1">
      <alignment horizontal="right"/>
    </xf>
    <xf numFmtId="168" fontId="4" fillId="2" borderId="3" xfId="1" applyNumberFormat="1" applyFont="1" applyFill="1" applyBorder="1" applyAlignment="1">
      <alignment horizontal="right"/>
    </xf>
    <xf numFmtId="168" fontId="4" fillId="2" borderId="2" xfId="1" applyNumberFormat="1" applyFont="1" applyFill="1" applyBorder="1" applyAlignment="1">
      <alignment horizontal="right"/>
    </xf>
    <xf numFmtId="0" fontId="4" fillId="2" borderId="3" xfId="5" applyFont="1" applyFill="1" applyBorder="1"/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4" fillId="2" borderId="3" xfId="1" applyNumberFormat="1" applyFont="1" applyFill="1" applyBorder="1" applyAlignment="1">
      <alignment horizontal="right"/>
    </xf>
    <xf numFmtId="0" fontId="4" fillId="2" borderId="3" xfId="5" applyFont="1" applyFill="1" applyBorder="1" applyAlignment="1">
      <alignment vertical="center"/>
    </xf>
    <xf numFmtId="0" fontId="1" fillId="2" borderId="7" xfId="5" applyFont="1" applyFill="1" applyBorder="1"/>
    <xf numFmtId="164" fontId="4" fillId="2" borderId="7" xfId="1" applyNumberFormat="1" applyFont="1" applyFill="1" applyBorder="1" applyAlignment="1">
      <alignment horizontal="right"/>
    </xf>
    <xf numFmtId="164" fontId="4" fillId="2" borderId="8" xfId="1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166" fontId="4" fillId="2" borderId="5" xfId="1" applyNumberFormat="1" applyFont="1" applyFill="1" applyBorder="1" applyAlignment="1">
      <alignment horizontal="right"/>
    </xf>
    <xf numFmtId="166" fontId="4" fillId="2" borderId="6" xfId="1" applyNumberFormat="1" applyFont="1" applyFill="1" applyBorder="1" applyAlignment="1">
      <alignment horizontal="right"/>
    </xf>
    <xf numFmtId="166" fontId="1" fillId="2" borderId="3" xfId="5" applyNumberFormat="1" applyFill="1" applyBorder="1"/>
    <xf numFmtId="166" fontId="4" fillId="2" borderId="0" xfId="1" applyNumberFormat="1" applyFont="1" applyFill="1" applyBorder="1" applyAlignment="1">
      <alignment horizontal="right"/>
    </xf>
    <xf numFmtId="166" fontId="4" fillId="2" borderId="3" xfId="1" applyNumberFormat="1" applyFont="1" applyFill="1" applyBorder="1" applyAlignment="1">
      <alignment horizontal="right"/>
    </xf>
    <xf numFmtId="166" fontId="4" fillId="2" borderId="2" xfId="1" applyNumberFormat="1" applyFont="1" applyFill="1" applyBorder="1" applyAlignment="1">
      <alignment horizontal="right"/>
    </xf>
    <xf numFmtId="166" fontId="1" fillId="2" borderId="2" xfId="5" applyNumberFormat="1" applyFill="1" applyBorder="1"/>
    <xf numFmtId="166" fontId="4" fillId="2" borderId="8" xfId="1" applyNumberFormat="1" applyFont="1" applyFill="1" applyBorder="1" applyAlignment="1">
      <alignment horizontal="right"/>
    </xf>
    <xf numFmtId="0" fontId="4" fillId="2" borderId="7" xfId="2" applyNumberFormat="1" applyFont="1" applyFill="1" applyBorder="1">
      <alignment horizontal="left" vertical="center" indent="2"/>
    </xf>
    <xf numFmtId="166" fontId="1" fillId="2" borderId="9" xfId="5" applyNumberFormat="1" applyFill="1" applyBorder="1"/>
    <xf numFmtId="0" fontId="4" fillId="2" borderId="3" xfId="2" applyNumberFormat="1" applyFont="1" applyFill="1" applyBorder="1">
      <alignment horizontal="left" vertical="center" indent="2"/>
    </xf>
    <xf numFmtId="0" fontId="4" fillId="2" borderId="2" xfId="2" applyNumberFormat="1" applyFont="1" applyFill="1" applyBorder="1">
      <alignment horizontal="left" vertical="center" indent="2"/>
    </xf>
    <xf numFmtId="3" fontId="4" fillId="2" borderId="8" xfId="1" applyNumberFormat="1" applyFont="1" applyFill="1" applyBorder="1" applyAlignment="1">
      <alignment horizontal="right"/>
    </xf>
    <xf numFmtId="1" fontId="4" fillId="2" borderId="8" xfId="1" applyNumberFormat="1" applyFont="1" applyFill="1" applyBorder="1" applyAlignment="1">
      <alignment horizontal="right"/>
    </xf>
    <xf numFmtId="1" fontId="4" fillId="2" borderId="4" xfId="1" applyNumberFormat="1" applyFont="1" applyFill="1" applyBorder="1" applyAlignment="1"/>
    <xf numFmtId="1" fontId="4" fillId="2" borderId="3" xfId="1" applyNumberFormat="1" applyFont="1" applyFill="1" applyBorder="1" applyAlignment="1"/>
    <xf numFmtId="168" fontId="4" fillId="2" borderId="7" xfId="1" applyNumberFormat="1" applyFont="1" applyFill="1" applyBorder="1" applyAlignment="1">
      <alignment horizontal="right"/>
    </xf>
    <xf numFmtId="168" fontId="4" fillId="2" borderId="8" xfId="1" applyNumberFormat="1" applyFont="1" applyFill="1" applyBorder="1" applyAlignment="1">
      <alignment horizontal="right"/>
    </xf>
    <xf numFmtId="1" fontId="4" fillId="2" borderId="2" xfId="1" applyNumberFormat="1" applyFont="1" applyFill="1" applyBorder="1" applyAlignment="1"/>
    <xf numFmtId="0" fontId="3" fillId="2" borderId="1" xfId="1" applyFont="1" applyFill="1" applyBorder="1" applyAlignment="1">
      <alignment horizontal="left" vertical="center" wrapText="1"/>
    </xf>
    <xf numFmtId="0" fontId="5" fillId="2" borderId="0" xfId="1" applyFont="1" applyFill="1" applyBorder="1"/>
    <xf numFmtId="166" fontId="1" fillId="2" borderId="4" xfId="5" applyNumberFormat="1" applyFill="1" applyBorder="1"/>
    <xf numFmtId="166" fontId="1" fillId="2" borderId="10" xfId="5" applyNumberFormat="1" applyFill="1" applyBorder="1"/>
    <xf numFmtId="166" fontId="4" fillId="2" borderId="4" xfId="1" applyNumberFormat="1" applyFont="1" applyFill="1" applyBorder="1" applyAlignment="1">
      <alignment horizontal="right"/>
    </xf>
    <xf numFmtId="0" fontId="3" fillId="2" borderId="11" xfId="5" applyFont="1" applyFill="1" applyBorder="1"/>
    <xf numFmtId="0" fontId="3" fillId="2" borderId="12" xfId="5" applyFont="1" applyFill="1" applyBorder="1"/>
    <xf numFmtId="0" fontId="3" fillId="2" borderId="13" xfId="5" applyFont="1" applyFill="1" applyBorder="1"/>
    <xf numFmtId="3" fontId="8" fillId="2" borderId="4" xfId="5" applyNumberFormat="1" applyFont="1" applyFill="1" applyBorder="1"/>
    <xf numFmtId="3" fontId="9" fillId="2" borderId="10" xfId="5" applyNumberFormat="1" applyFont="1" applyFill="1" applyBorder="1"/>
    <xf numFmtId="3" fontId="9" fillId="2" borderId="14" xfId="5" applyNumberFormat="1" applyFont="1" applyFill="1" applyBorder="1"/>
    <xf numFmtId="3" fontId="9" fillId="2" borderId="5" xfId="5" applyNumberFormat="1" applyFont="1" applyFill="1" applyBorder="1"/>
    <xf numFmtId="3" fontId="8" fillId="2" borderId="3" xfId="5" applyNumberFormat="1" applyFont="1" applyFill="1" applyBorder="1"/>
    <xf numFmtId="3" fontId="9" fillId="2" borderId="15" xfId="5" applyNumberFormat="1" applyFont="1" applyFill="1" applyBorder="1"/>
    <xf numFmtId="3" fontId="9" fillId="2" borderId="0" xfId="5" applyNumberFormat="1" applyFont="1" applyFill="1" applyBorder="1"/>
    <xf numFmtId="3" fontId="9" fillId="2" borderId="6" xfId="5" applyNumberFormat="1" applyFont="1" applyFill="1" applyBorder="1"/>
    <xf numFmtId="3" fontId="8" fillId="2" borderId="2" xfId="5" applyNumberFormat="1" applyFont="1" applyFill="1" applyBorder="1"/>
    <xf numFmtId="3" fontId="9" fillId="2" borderId="9" xfId="5" applyNumberFormat="1" applyFont="1" applyFill="1" applyBorder="1"/>
    <xf numFmtId="3" fontId="9" fillId="2" borderId="8" xfId="5" applyNumberFormat="1" applyFont="1" applyFill="1" applyBorder="1"/>
    <xf numFmtId="3" fontId="9" fillId="2" borderId="7" xfId="5" applyNumberFormat="1" applyFont="1" applyFill="1" applyBorder="1"/>
    <xf numFmtId="0" fontId="12" fillId="2" borderId="0" xfId="1" applyFont="1" applyFill="1" applyBorder="1"/>
    <xf numFmtId="0" fontId="12" fillId="2" borderId="0" xfId="1" applyFont="1" applyFill="1"/>
    <xf numFmtId="0" fontId="4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/>
    <xf numFmtId="165" fontId="4" fillId="2" borderId="0" xfId="1" applyNumberFormat="1" applyFont="1" applyFill="1" applyBorder="1" applyAlignment="1"/>
    <xf numFmtId="0" fontId="4" fillId="2" borderId="0" xfId="2" applyNumberFormat="1" applyFont="1" applyFill="1" applyBorder="1">
      <alignment horizontal="left" vertical="center" indent="2"/>
    </xf>
    <xf numFmtId="49" fontId="4" fillId="2" borderId="0" xfId="4" applyFont="1" applyFill="1" applyBorder="1" applyAlignment="1">
      <alignment horizontal="left" vertical="center"/>
    </xf>
    <xf numFmtId="0" fontId="5" fillId="2" borderId="0" xfId="1" applyFont="1" applyFill="1" applyBorder="1" applyAlignment="1"/>
    <xf numFmtId="0" fontId="5" fillId="2" borderId="0" xfId="0" applyFont="1" applyFill="1" applyAlignment="1"/>
    <xf numFmtId="0" fontId="0" fillId="2" borderId="0" xfId="0" applyFill="1" applyAlignment="1"/>
    <xf numFmtId="0" fontId="5" fillId="2" borderId="0" xfId="1" applyFont="1" applyFill="1" applyAlignment="1"/>
    <xf numFmtId="0" fontId="5" fillId="2" borderId="0" xfId="1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5" fillId="2" borderId="0" xfId="0" applyFont="1" applyFill="1" applyAlignment="1"/>
  </cellXfs>
  <cellStyles count="6">
    <cellStyle name="=C:\WINNT35\SYSTEM32\COMMAND.COM" xfId="1"/>
    <cellStyle name="2x indented GHG Textfiels" xfId="2"/>
    <cellStyle name="Bold GHG Numbers (0.00)" xfId="3"/>
    <cellStyle name="Normal" xfId="0" builtinId="0"/>
    <cellStyle name="Normal GHG Textfiels Bold" xfId="4"/>
    <cellStyle name="Normal_Fichier travail excel 2017_Parties 2-3-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22"/>
  <sheetViews>
    <sheetView workbookViewId="0">
      <selection activeCell="A26" sqref="A26"/>
    </sheetView>
  </sheetViews>
  <sheetFormatPr baseColWidth="10" defaultRowHeight="12.75" x14ac:dyDescent="0.2"/>
  <cols>
    <col min="1" max="1" width="41.5703125" style="3" customWidth="1"/>
    <col min="2" max="16384" width="11.42578125" style="3"/>
  </cols>
  <sheetData>
    <row r="1" spans="1:7" ht="30.75" customHeight="1" x14ac:dyDescent="0.2"/>
    <row r="2" spans="1:7" ht="30.75" customHeight="1" x14ac:dyDescent="0.25">
      <c r="A2" s="4" t="s">
        <v>42</v>
      </c>
    </row>
    <row r="3" spans="1:7" x14ac:dyDescent="0.2">
      <c r="A3" s="5" t="s">
        <v>58</v>
      </c>
    </row>
    <row r="4" spans="1:7" ht="25.5" x14ac:dyDescent="0.2">
      <c r="A4" s="6" t="s">
        <v>12</v>
      </c>
      <c r="B4" s="7">
        <v>1990</v>
      </c>
      <c r="C4" s="7">
        <v>2000</v>
      </c>
      <c r="D4" s="7">
        <v>2010</v>
      </c>
      <c r="E4" s="7">
        <v>2013</v>
      </c>
      <c r="F4" s="7">
        <v>2014</v>
      </c>
      <c r="G4" s="8" t="s">
        <v>3</v>
      </c>
    </row>
    <row r="5" spans="1:7" x14ac:dyDescent="0.2">
      <c r="A5" s="9" t="s">
        <v>1</v>
      </c>
      <c r="B5" s="10">
        <v>1860.3031871196199</v>
      </c>
      <c r="C5" s="11">
        <v>1645.319327021698</v>
      </c>
      <c r="D5" s="11">
        <v>1534.4710235133334</v>
      </c>
      <c r="E5" s="11">
        <v>1426.0883629034283</v>
      </c>
      <c r="F5" s="11">
        <v>1332.9547786198302</v>
      </c>
      <c r="G5" s="12">
        <f>100*SUM(F5/B5-1)</f>
        <v>-28.347444231190288</v>
      </c>
    </row>
    <row r="6" spans="1:7" x14ac:dyDescent="0.2">
      <c r="A6" s="13" t="s">
        <v>9</v>
      </c>
      <c r="B6" s="14">
        <v>1418.81423289296</v>
      </c>
      <c r="C6" s="15">
        <v>1292.31302592255</v>
      </c>
      <c r="D6" s="16">
        <v>1234.2587870304201</v>
      </c>
      <c r="E6" s="17">
        <v>1160.7157743617399</v>
      </c>
      <c r="F6" s="18">
        <v>1075.2165940770601</v>
      </c>
      <c r="G6" s="19">
        <f>100*SUM(F6/B6-1)</f>
        <v>-24.217239357354401</v>
      </c>
    </row>
    <row r="7" spans="1:7" x14ac:dyDescent="0.2">
      <c r="A7" s="13" t="s">
        <v>8</v>
      </c>
      <c r="B7" s="14">
        <v>122.602952879025</v>
      </c>
      <c r="C7" s="15">
        <v>132.59578066542599</v>
      </c>
      <c r="D7" s="16">
        <v>133.433765164059</v>
      </c>
      <c r="E7" s="17">
        <v>119.524543177654</v>
      </c>
      <c r="F7" s="18">
        <v>115.324368846811</v>
      </c>
      <c r="G7" s="19">
        <f>100*SUM(F7/B7-1)</f>
        <v>-5.9367118501590603</v>
      </c>
    </row>
    <row r="8" spans="1:7" x14ac:dyDescent="0.2">
      <c r="A8" s="13" t="s">
        <v>10</v>
      </c>
      <c r="B8" s="16">
        <v>117.46645711070499</v>
      </c>
      <c r="C8" s="15">
        <v>85.678199125005406</v>
      </c>
      <c r="D8" s="16">
        <v>73.536889981828594</v>
      </c>
      <c r="E8" s="17">
        <v>56.729767840546501</v>
      </c>
      <c r="F8" s="18">
        <v>55.0858048053353</v>
      </c>
      <c r="G8" s="19">
        <f>100*SUM(F8/B8-1)</f>
        <v>-53.105076836172671</v>
      </c>
    </row>
    <row r="9" spans="1:7" x14ac:dyDescent="0.2">
      <c r="A9" s="20" t="s">
        <v>11</v>
      </c>
      <c r="B9" s="21">
        <v>201.41954423692999</v>
      </c>
      <c r="C9" s="22">
        <v>134.73232130871801</v>
      </c>
      <c r="D9" s="22">
        <v>93.241581337023504</v>
      </c>
      <c r="E9" s="23">
        <v>89.118277523488402</v>
      </c>
      <c r="F9" s="23">
        <v>87.328010890630196</v>
      </c>
      <c r="G9" s="24">
        <f>100*SUM(F9/B9-1)</f>
        <v>-56.643725304081627</v>
      </c>
    </row>
    <row r="11" spans="1:7" x14ac:dyDescent="0.2">
      <c r="A11" s="3" t="s">
        <v>39</v>
      </c>
    </row>
    <row r="13" spans="1:7" ht="35.25" customHeight="1" x14ac:dyDescent="0.25">
      <c r="A13" s="88" t="s">
        <v>56</v>
      </c>
      <c r="B13" s="89"/>
      <c r="C13" s="89"/>
      <c r="D13" s="89"/>
      <c r="E13" s="89"/>
    </row>
    <row r="14" spans="1:7" x14ac:dyDescent="0.2">
      <c r="A14" s="3" t="s">
        <v>58</v>
      </c>
    </row>
    <row r="15" spans="1:7" ht="25.5" x14ac:dyDescent="0.2">
      <c r="A15" s="6" t="s">
        <v>12</v>
      </c>
      <c r="B15" s="7">
        <v>1990</v>
      </c>
      <c r="C15" s="7">
        <v>2000</v>
      </c>
      <c r="D15" s="7">
        <v>2010</v>
      </c>
      <c r="E15" s="7">
        <v>2013</v>
      </c>
      <c r="F15" s="7">
        <v>2014</v>
      </c>
      <c r="G15" s="8" t="s">
        <v>3</v>
      </c>
    </row>
    <row r="16" spans="1:7" x14ac:dyDescent="0.2">
      <c r="A16" s="9" t="s">
        <v>1</v>
      </c>
      <c r="B16" s="25">
        <v>77.082572581460511</v>
      </c>
      <c r="C16" s="26">
        <v>70.418889455856402</v>
      </c>
      <c r="D16" s="26">
        <v>65.53335830246165</v>
      </c>
      <c r="E16" s="26">
        <v>56.645764162579198</v>
      </c>
      <c r="F16" s="26">
        <v>43.351922191754255</v>
      </c>
      <c r="G16" s="12">
        <f>100*SUM(F16/B16-1)</f>
        <v>-43.75911345467857</v>
      </c>
    </row>
    <row r="17" spans="1:7" x14ac:dyDescent="0.2">
      <c r="A17" s="13" t="s">
        <v>9</v>
      </c>
      <c r="B17" s="27">
        <v>49.684949065998403</v>
      </c>
      <c r="C17" s="28">
        <v>44.185098944265498</v>
      </c>
      <c r="D17" s="29">
        <v>45.886878719187202</v>
      </c>
      <c r="E17" s="28">
        <v>41.251023910813103</v>
      </c>
      <c r="F17" s="29">
        <v>28.1569436048432</v>
      </c>
      <c r="G17" s="19">
        <f>100*SUM(F17/B17-1)</f>
        <v>-43.32902793672735</v>
      </c>
    </row>
    <row r="18" spans="1:7" x14ac:dyDescent="0.2">
      <c r="A18" s="13" t="s">
        <v>8</v>
      </c>
      <c r="B18" s="27">
        <v>11.9587681278106</v>
      </c>
      <c r="C18" s="28">
        <v>13.6114543639112</v>
      </c>
      <c r="D18" s="29">
        <v>10.939198962025101</v>
      </c>
      <c r="E18" s="28">
        <v>8.0717337766169805</v>
      </c>
      <c r="F18" s="29">
        <v>7.9403958646259998</v>
      </c>
      <c r="G18" s="19">
        <f>100*SUM(F18/B18-1)</f>
        <v>-33.60189126704207</v>
      </c>
    </row>
    <row r="19" spans="1:7" x14ac:dyDescent="0.2">
      <c r="A19" s="13" t="s">
        <v>10</v>
      </c>
      <c r="B19" s="29">
        <v>4.8076456680784698</v>
      </c>
      <c r="C19" s="28">
        <v>4.3486684179239203</v>
      </c>
      <c r="D19" s="29">
        <v>3.2914001449946402</v>
      </c>
      <c r="E19" s="28">
        <v>3.12669660525721</v>
      </c>
      <c r="F19" s="29">
        <v>3.2849550394034899</v>
      </c>
      <c r="G19" s="19">
        <f>100*SUM(F19/B19-1)</f>
        <v>-31.672272330410156</v>
      </c>
    </row>
    <row r="20" spans="1:7" x14ac:dyDescent="0.2">
      <c r="A20" s="20" t="s">
        <v>11</v>
      </c>
      <c r="B20" s="30">
        <v>10.6312097195731</v>
      </c>
      <c r="C20" s="30">
        <v>8.2736677297558003</v>
      </c>
      <c r="D20" s="30">
        <v>5.4158804762547499</v>
      </c>
      <c r="E20" s="30">
        <v>4.1963098698919001</v>
      </c>
      <c r="F20" s="30">
        <v>3.9696276828815602</v>
      </c>
      <c r="G20" s="24">
        <f>100*SUM(F20/B20-1)</f>
        <v>-62.660621062031296</v>
      </c>
    </row>
    <row r="22" spans="1:7" x14ac:dyDescent="0.2">
      <c r="A22" s="3" t="s">
        <v>40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Y30"/>
  <sheetViews>
    <sheetView workbookViewId="0">
      <selection activeCell="C32" sqref="C32"/>
    </sheetView>
  </sheetViews>
  <sheetFormatPr baseColWidth="10" defaultRowHeight="12.75" x14ac:dyDescent="0.2"/>
  <cols>
    <col min="1" max="1" width="36" style="3" customWidth="1"/>
    <col min="2" max="16384" width="11.42578125" style="3"/>
  </cols>
  <sheetData>
    <row r="1" spans="1:25" ht="30.75" customHeight="1" x14ac:dyDescent="0.2"/>
    <row r="2" spans="1:25" ht="30.75" customHeight="1" x14ac:dyDescent="0.25">
      <c r="A2" s="4" t="s">
        <v>13</v>
      </c>
    </row>
    <row r="3" spans="1:25" x14ac:dyDescent="0.2">
      <c r="A3" s="3" t="s">
        <v>14</v>
      </c>
    </row>
    <row r="4" spans="1:25" x14ac:dyDescent="0.2">
      <c r="A4" s="6"/>
      <c r="B4" s="64">
        <v>1990</v>
      </c>
      <c r="C4" s="65">
        <f t="shared" ref="C4:X4" si="0">SUM(B4+1)</f>
        <v>1991</v>
      </c>
      <c r="D4" s="65">
        <f t="shared" si="0"/>
        <v>1992</v>
      </c>
      <c r="E4" s="65">
        <f t="shared" si="0"/>
        <v>1993</v>
      </c>
      <c r="F4" s="65">
        <f t="shared" si="0"/>
        <v>1994</v>
      </c>
      <c r="G4" s="65">
        <f t="shared" si="0"/>
        <v>1995</v>
      </c>
      <c r="H4" s="65">
        <f t="shared" si="0"/>
        <v>1996</v>
      </c>
      <c r="I4" s="65">
        <f t="shared" si="0"/>
        <v>1997</v>
      </c>
      <c r="J4" s="65">
        <f t="shared" si="0"/>
        <v>1998</v>
      </c>
      <c r="K4" s="65">
        <f t="shared" si="0"/>
        <v>1999</v>
      </c>
      <c r="L4" s="65">
        <f t="shared" si="0"/>
        <v>2000</v>
      </c>
      <c r="M4" s="65">
        <f t="shared" si="0"/>
        <v>2001</v>
      </c>
      <c r="N4" s="65">
        <f t="shared" si="0"/>
        <v>2002</v>
      </c>
      <c r="O4" s="65">
        <f t="shared" si="0"/>
        <v>2003</v>
      </c>
      <c r="P4" s="65">
        <f t="shared" si="0"/>
        <v>2004</v>
      </c>
      <c r="Q4" s="65">
        <f t="shared" si="0"/>
        <v>2005</v>
      </c>
      <c r="R4" s="65">
        <f t="shared" si="0"/>
        <v>2006</v>
      </c>
      <c r="S4" s="65">
        <f t="shared" si="0"/>
        <v>2007</v>
      </c>
      <c r="T4" s="65">
        <f t="shared" si="0"/>
        <v>2008</v>
      </c>
      <c r="U4" s="65">
        <f t="shared" si="0"/>
        <v>2009</v>
      </c>
      <c r="V4" s="65">
        <f t="shared" si="0"/>
        <v>2010</v>
      </c>
      <c r="W4" s="65">
        <f t="shared" si="0"/>
        <v>2011</v>
      </c>
      <c r="X4" s="65">
        <f t="shared" si="0"/>
        <v>2012</v>
      </c>
      <c r="Y4" s="66">
        <v>2013</v>
      </c>
    </row>
    <row r="5" spans="1:25" x14ac:dyDescent="0.2">
      <c r="A5" s="67" t="s">
        <v>15</v>
      </c>
      <c r="B5" s="68">
        <v>694.21743043371544</v>
      </c>
      <c r="C5" s="69">
        <v>700.60448377974706</v>
      </c>
      <c r="D5" s="69">
        <v>675.0888421679349</v>
      </c>
      <c r="E5" s="69">
        <v>669.93364698371192</v>
      </c>
      <c r="F5" s="69">
        <v>665.52649482198206</v>
      </c>
      <c r="G5" s="69">
        <v>641.0762278422585</v>
      </c>
      <c r="H5" s="69">
        <v>641.56997471964735</v>
      </c>
      <c r="I5" s="69">
        <v>621.37161547192113</v>
      </c>
      <c r="J5" s="69">
        <v>612.66047559908191</v>
      </c>
      <c r="K5" s="69">
        <v>589.699802264965</v>
      </c>
      <c r="L5" s="69">
        <v>576.956098677809</v>
      </c>
      <c r="M5" s="69">
        <v>591.38207999236022</v>
      </c>
      <c r="N5" s="69">
        <v>591.12586799933183</v>
      </c>
      <c r="O5" s="69">
        <v>567.89081095110043</v>
      </c>
      <c r="P5" s="69">
        <v>555.07240039580938</v>
      </c>
      <c r="Q5" s="69">
        <v>548.17139672234362</v>
      </c>
      <c r="R5" s="69">
        <v>541.17956127676348</v>
      </c>
      <c r="S5" s="69">
        <v>559.24493192085902</v>
      </c>
      <c r="T5" s="69">
        <v>527.38419065405378</v>
      </c>
      <c r="U5" s="69">
        <v>521.4256812683318</v>
      </c>
      <c r="V5" s="69">
        <v>515.5588696694856</v>
      </c>
      <c r="W5" s="69">
        <v>521.32879223838142</v>
      </c>
      <c r="X5" s="69">
        <v>523.90237086622676</v>
      </c>
      <c r="Y5" s="70">
        <v>524.9084746619327</v>
      </c>
    </row>
    <row r="6" spans="1:25" x14ac:dyDescent="0.2">
      <c r="A6" s="71" t="s">
        <v>16</v>
      </c>
      <c r="B6" s="72">
        <v>433.84676145339654</v>
      </c>
      <c r="C6" s="73">
        <v>427.60772030270164</v>
      </c>
      <c r="D6" s="73">
        <v>477.63958719237894</v>
      </c>
      <c r="E6" s="73">
        <v>420.41352568272555</v>
      </c>
      <c r="F6" s="73">
        <v>416.19297118283822</v>
      </c>
      <c r="G6" s="73">
        <v>458.15004339108839</v>
      </c>
      <c r="H6" s="73">
        <v>362.44719208038839</v>
      </c>
      <c r="I6" s="73">
        <v>397.01464316477239</v>
      </c>
      <c r="J6" s="73">
        <v>385.02323151084221</v>
      </c>
      <c r="K6" s="73">
        <v>447.44328403317809</v>
      </c>
      <c r="L6" s="73">
        <v>434.04077123204678</v>
      </c>
      <c r="M6" s="73">
        <v>383.87073541685203</v>
      </c>
      <c r="N6" s="73">
        <v>435.69845241934496</v>
      </c>
      <c r="O6" s="73">
        <v>380.66636750317383</v>
      </c>
      <c r="P6" s="73">
        <v>384.20468059727079</v>
      </c>
      <c r="Q6" s="73">
        <v>395.81470159175996</v>
      </c>
      <c r="R6" s="73">
        <v>368.83795173883135</v>
      </c>
      <c r="S6" s="73">
        <v>388.22889212331012</v>
      </c>
      <c r="T6" s="73">
        <v>327.19484443424551</v>
      </c>
      <c r="U6" s="73">
        <v>296.68725816305749</v>
      </c>
      <c r="V6" s="73">
        <v>237.15952468601486</v>
      </c>
      <c r="W6" s="73">
        <v>293.3149111105061</v>
      </c>
      <c r="X6" s="73">
        <v>305.31760087915336</v>
      </c>
      <c r="Y6" s="74">
        <v>242.97694363922332</v>
      </c>
    </row>
    <row r="7" spans="1:25" x14ac:dyDescent="0.2">
      <c r="A7" s="71" t="s">
        <v>7</v>
      </c>
      <c r="B7" s="72">
        <v>107.30812285651133</v>
      </c>
      <c r="C7" s="73">
        <v>121.17087947668229</v>
      </c>
      <c r="D7" s="73">
        <v>95.764161341043348</v>
      </c>
      <c r="E7" s="73">
        <v>65.050866604471693</v>
      </c>
      <c r="F7" s="73">
        <v>65.846313864633402</v>
      </c>
      <c r="G7" s="73">
        <v>72.712705908059093</v>
      </c>
      <c r="H7" s="73">
        <v>76.237149346121328</v>
      </c>
      <c r="I7" s="73">
        <v>69.774352675475953</v>
      </c>
      <c r="J7" s="73">
        <v>97.501153975543545</v>
      </c>
      <c r="K7" s="73">
        <v>83.79516399584638</v>
      </c>
      <c r="L7" s="73">
        <v>74.18738332987644</v>
      </c>
      <c r="M7" s="73">
        <v>60.670027114079311</v>
      </c>
      <c r="N7" s="73">
        <v>66.449877295785129</v>
      </c>
      <c r="O7" s="73">
        <v>69.454980400182066</v>
      </c>
      <c r="P7" s="73">
        <v>66.840285338512857</v>
      </c>
      <c r="Q7" s="73">
        <v>78.041618725823497</v>
      </c>
      <c r="R7" s="73">
        <v>71.907415941361108</v>
      </c>
      <c r="S7" s="73">
        <v>74.60931466842645</v>
      </c>
      <c r="T7" s="73">
        <v>68.573141779415508</v>
      </c>
      <c r="U7" s="73">
        <v>78.032119894364556</v>
      </c>
      <c r="V7" s="73">
        <v>84.286933944199873</v>
      </c>
      <c r="W7" s="73">
        <v>66.340869181148861</v>
      </c>
      <c r="X7" s="73">
        <v>63.047044018042733</v>
      </c>
      <c r="Y7" s="74">
        <v>62.426093897648457</v>
      </c>
    </row>
    <row r="8" spans="1:25" x14ac:dyDescent="0.2">
      <c r="A8" s="71" t="s">
        <v>17</v>
      </c>
      <c r="B8" s="72">
        <v>572.20683287165286</v>
      </c>
      <c r="C8" s="73">
        <v>546.35373462689802</v>
      </c>
      <c r="D8" s="73">
        <v>531.5265144483634</v>
      </c>
      <c r="E8" s="73">
        <v>522.16766456315474</v>
      </c>
      <c r="F8" s="73">
        <v>513.86246672964842</v>
      </c>
      <c r="G8" s="73">
        <v>541.34970951057801</v>
      </c>
      <c r="H8" s="73">
        <v>518.2197166503704</v>
      </c>
      <c r="I8" s="73">
        <v>509.16002910849272</v>
      </c>
      <c r="J8" s="73">
        <v>506.19707467282518</v>
      </c>
      <c r="K8" s="73">
        <v>487.67818359073578</v>
      </c>
      <c r="L8" s="73">
        <v>490.20210308667191</v>
      </c>
      <c r="M8" s="73">
        <v>474.75171051829875</v>
      </c>
      <c r="N8" s="73">
        <v>495.31154149504863</v>
      </c>
      <c r="O8" s="73">
        <v>503.19002330843699</v>
      </c>
      <c r="P8" s="73">
        <v>532.29469881027342</v>
      </c>
      <c r="Q8" s="73">
        <v>522.29173526506418</v>
      </c>
      <c r="R8" s="73">
        <v>520.14822266507917</v>
      </c>
      <c r="S8" s="73">
        <v>516.29880721786117</v>
      </c>
      <c r="T8" s="73">
        <v>491.20893927572064</v>
      </c>
      <c r="U8" s="73">
        <v>450.58775287042107</v>
      </c>
      <c r="V8" s="73">
        <v>449.97235676001367</v>
      </c>
      <c r="W8" s="73">
        <v>446.85407591991594</v>
      </c>
      <c r="X8" s="73">
        <v>428.83348870778576</v>
      </c>
      <c r="Y8" s="74">
        <v>383.66913152546351</v>
      </c>
    </row>
    <row r="9" spans="1:25" x14ac:dyDescent="0.2">
      <c r="A9" s="71" t="s">
        <v>18</v>
      </c>
      <c r="B9" s="72">
        <v>988.05050000000006</v>
      </c>
      <c r="C9" s="73">
        <v>977.09860000000003</v>
      </c>
      <c r="D9" s="73">
        <v>966.45270000000005</v>
      </c>
      <c r="E9" s="73">
        <v>949.71270000000004</v>
      </c>
      <c r="F9" s="73">
        <v>941.39020000000005</v>
      </c>
      <c r="G9" s="73">
        <v>904.57950000000005</v>
      </c>
      <c r="H9" s="73">
        <v>897.80719999999997</v>
      </c>
      <c r="I9" s="73">
        <v>893.12019999999995</v>
      </c>
      <c r="J9" s="73">
        <v>876.61559999999997</v>
      </c>
      <c r="K9" s="73">
        <v>874.55840000000001</v>
      </c>
      <c r="L9" s="73">
        <v>865.62819999999999</v>
      </c>
      <c r="M9" s="73">
        <v>857.79719999999998</v>
      </c>
      <c r="N9" s="73">
        <v>848.60320000000002</v>
      </c>
      <c r="O9" s="73">
        <v>848.69780000000003</v>
      </c>
      <c r="P9" s="73">
        <v>832.72789999999998</v>
      </c>
      <c r="Q9" s="73">
        <v>818.15719999999999</v>
      </c>
      <c r="R9" s="73">
        <v>821.25760000000002</v>
      </c>
      <c r="S9" s="73">
        <v>819.91690000000006</v>
      </c>
      <c r="T9" s="73">
        <v>816.92809999999997</v>
      </c>
      <c r="U9" s="73">
        <v>800.90409999999997</v>
      </c>
      <c r="V9" s="73">
        <v>783.1739</v>
      </c>
      <c r="W9" s="73">
        <v>782.63779999999997</v>
      </c>
      <c r="X9" s="73">
        <v>755.83529999999996</v>
      </c>
      <c r="Y9" s="74">
        <f>X9*883/887</f>
        <v>752.42679808342723</v>
      </c>
    </row>
    <row r="10" spans="1:25" x14ac:dyDescent="0.2">
      <c r="A10" s="71" t="s">
        <v>19</v>
      </c>
      <c r="B10" s="72">
        <v>681.52888154952348</v>
      </c>
      <c r="C10" s="73">
        <v>671.46728610143248</v>
      </c>
      <c r="D10" s="73">
        <v>665.51832620552386</v>
      </c>
      <c r="E10" s="73">
        <v>589.53519322071668</v>
      </c>
      <c r="F10" s="73">
        <v>557.66385797903138</v>
      </c>
      <c r="G10" s="73">
        <v>535.17382596747109</v>
      </c>
      <c r="H10" s="73">
        <v>522.90170975492276</v>
      </c>
      <c r="I10" s="73">
        <v>488.15682159091557</v>
      </c>
      <c r="J10" s="73">
        <v>482.90198867944298</v>
      </c>
      <c r="K10" s="73">
        <v>452.25884960559767</v>
      </c>
      <c r="L10" s="73">
        <v>476.27887734075193</v>
      </c>
      <c r="M10" s="73">
        <v>489.61771355804467</v>
      </c>
      <c r="N10" s="73">
        <v>474.4000599100832</v>
      </c>
      <c r="O10" s="73">
        <v>496.34988837463931</v>
      </c>
      <c r="P10" s="73">
        <v>498.58352625807237</v>
      </c>
      <c r="Q10" s="73">
        <v>497.32022944358675</v>
      </c>
      <c r="R10" s="73">
        <v>519.75674709652083</v>
      </c>
      <c r="S10" s="73">
        <v>510.47047854244892</v>
      </c>
      <c r="T10" s="73">
        <v>492.70495302061744</v>
      </c>
      <c r="U10" s="73">
        <v>443.75132724569971</v>
      </c>
      <c r="V10" s="73">
        <v>449.34636242173377</v>
      </c>
      <c r="W10" s="73">
        <v>439.83422826832799</v>
      </c>
      <c r="X10" s="73">
        <v>485.73236839932861</v>
      </c>
      <c r="Y10" s="74">
        <v>457.01843777321147</v>
      </c>
    </row>
    <row r="11" spans="1:25" x14ac:dyDescent="0.2">
      <c r="A11" s="71" t="s">
        <v>20</v>
      </c>
      <c r="B11" s="72">
        <v>11.642899999999999</v>
      </c>
      <c r="C11" s="73">
        <v>19.244900000000001</v>
      </c>
      <c r="D11" s="73">
        <v>19.0411</v>
      </c>
      <c r="E11" s="73">
        <v>20.6614</v>
      </c>
      <c r="F11" s="73">
        <v>25.285399999999999</v>
      </c>
      <c r="G11" s="73">
        <v>21.816099999999999</v>
      </c>
      <c r="H11" s="73">
        <v>47.232900000000001</v>
      </c>
      <c r="I11" s="73">
        <v>26.521000000000001</v>
      </c>
      <c r="J11" s="73">
        <v>27.050899999999999</v>
      </c>
      <c r="K11" s="73">
        <v>25.896100000000001</v>
      </c>
      <c r="L11" s="73">
        <v>21.695499999999999</v>
      </c>
      <c r="M11" s="73">
        <v>22.171700000000001</v>
      </c>
      <c r="N11" s="73">
        <v>29.116399999999999</v>
      </c>
      <c r="O11" s="73">
        <v>38.833199999999998</v>
      </c>
      <c r="P11" s="73">
        <v>22.7866</v>
      </c>
      <c r="Q11" s="73">
        <v>19.445799999999998</v>
      </c>
      <c r="R11" s="73">
        <v>22.604800000000001</v>
      </c>
      <c r="S11" s="73">
        <v>17.4755</v>
      </c>
      <c r="T11" s="73">
        <v>17.885999999999999</v>
      </c>
      <c r="U11" s="73">
        <v>18.6447</v>
      </c>
      <c r="V11" s="73">
        <v>26.329499999999999</v>
      </c>
      <c r="W11" s="73">
        <v>17.155899999999999</v>
      </c>
      <c r="X11" s="73">
        <v>12.357900000000001</v>
      </c>
      <c r="Y11" s="74">
        <f>X11*43/40</f>
        <v>13.284742500000002</v>
      </c>
    </row>
    <row r="12" spans="1:25" x14ac:dyDescent="0.2">
      <c r="A12" s="75" t="s">
        <v>21</v>
      </c>
      <c r="B12" s="76">
        <v>523.83513248424026</v>
      </c>
      <c r="C12" s="77">
        <v>514.0899341762032</v>
      </c>
      <c r="D12" s="77">
        <v>502.70755065179134</v>
      </c>
      <c r="E12" s="77">
        <v>479.46058327475163</v>
      </c>
      <c r="F12" s="77">
        <v>472.60516542479462</v>
      </c>
      <c r="G12" s="77">
        <v>460.9223493819166</v>
      </c>
      <c r="H12" s="77">
        <v>458.10346407928978</v>
      </c>
      <c r="I12" s="77">
        <v>439.67495081301831</v>
      </c>
      <c r="J12" s="77">
        <v>431.93802790610852</v>
      </c>
      <c r="K12" s="77">
        <v>417.27357322362639</v>
      </c>
      <c r="L12" s="77">
        <v>413.90611361904274</v>
      </c>
      <c r="M12" s="77">
        <v>414.31450154989801</v>
      </c>
      <c r="N12" s="77">
        <v>416.63804252700874</v>
      </c>
      <c r="O12" s="77">
        <v>423.37022621164732</v>
      </c>
      <c r="P12" s="77">
        <v>414.93806881650596</v>
      </c>
      <c r="Q12" s="77">
        <v>409.58971608326897</v>
      </c>
      <c r="R12" s="77">
        <v>412.34984242381387</v>
      </c>
      <c r="S12" s="77">
        <v>413.98581341094581</v>
      </c>
      <c r="T12" s="77">
        <v>389.82559057058359</v>
      </c>
      <c r="U12" s="77">
        <v>373.05853580745003</v>
      </c>
      <c r="V12" s="77">
        <v>367.88137195185988</v>
      </c>
      <c r="W12" s="77">
        <v>369.49691593514859</v>
      </c>
      <c r="X12" s="77">
        <v>363.5640880269529</v>
      </c>
      <c r="Y12" s="78">
        <v>346.76506352467607</v>
      </c>
    </row>
    <row r="13" spans="1:25" x14ac:dyDescent="0.2">
      <c r="A13" s="79"/>
      <c r="B13" s="79"/>
      <c r="C13" s="79"/>
      <c r="D13" s="79"/>
      <c r="E13" s="79"/>
      <c r="F13" s="79"/>
      <c r="G13" s="79"/>
      <c r="H13" s="79"/>
      <c r="I13" s="80"/>
    </row>
    <row r="14" spans="1:25" x14ac:dyDescent="0.2">
      <c r="A14" s="81" t="s">
        <v>41</v>
      </c>
      <c r="B14" s="82"/>
      <c r="C14" s="82"/>
      <c r="D14" s="82"/>
      <c r="E14" s="82"/>
      <c r="F14" s="82"/>
      <c r="G14" s="83"/>
      <c r="H14" s="79"/>
      <c r="I14" s="80"/>
    </row>
    <row r="15" spans="1:25" x14ac:dyDescent="0.2">
      <c r="A15" s="84"/>
      <c r="B15" s="28"/>
      <c r="C15" s="28"/>
      <c r="D15" s="28"/>
      <c r="E15" s="28"/>
      <c r="F15" s="28"/>
      <c r="G15" s="85"/>
      <c r="H15" s="79"/>
      <c r="I15" s="80"/>
    </row>
    <row r="16" spans="1:25" x14ac:dyDescent="0.2">
      <c r="A16" s="86"/>
      <c r="B16" s="28"/>
      <c r="C16" s="28"/>
      <c r="D16" s="28"/>
      <c r="E16" s="28"/>
      <c r="F16" s="28"/>
      <c r="G16" s="85"/>
      <c r="H16" s="79"/>
      <c r="I16" s="80"/>
    </row>
    <row r="17" spans="1:9" x14ac:dyDescent="0.2">
      <c r="A17" s="86"/>
      <c r="B17" s="28"/>
      <c r="C17" s="28"/>
      <c r="D17" s="28"/>
      <c r="E17" s="28"/>
      <c r="F17" s="28"/>
      <c r="G17" s="85"/>
      <c r="H17" s="79"/>
      <c r="I17" s="80"/>
    </row>
    <row r="18" spans="1:9" x14ac:dyDescent="0.2">
      <c r="A18" s="86"/>
      <c r="B18" s="28"/>
      <c r="C18" s="28"/>
      <c r="D18" s="28"/>
      <c r="E18" s="28"/>
      <c r="F18" s="28"/>
      <c r="G18" s="85"/>
      <c r="H18" s="79"/>
      <c r="I18" s="80"/>
    </row>
    <row r="19" spans="1:9" x14ac:dyDescent="0.2">
      <c r="A19" s="87"/>
      <c r="B19" s="28"/>
      <c r="C19" s="28"/>
      <c r="D19" s="28"/>
      <c r="E19" s="28"/>
      <c r="F19" s="28"/>
      <c r="G19" s="85"/>
      <c r="H19" s="79"/>
      <c r="I19" s="80"/>
    </row>
    <row r="20" spans="1:9" x14ac:dyDescent="0.2">
      <c r="A20" s="79"/>
      <c r="B20" s="79"/>
      <c r="C20" s="79"/>
      <c r="D20" s="79"/>
      <c r="E20" s="79"/>
      <c r="F20" s="79"/>
      <c r="G20" s="79"/>
      <c r="H20" s="79"/>
      <c r="I20" s="80"/>
    </row>
    <row r="21" spans="1:9" x14ac:dyDescent="0.2">
      <c r="A21" s="79"/>
      <c r="B21" s="79"/>
      <c r="C21" s="79"/>
      <c r="D21" s="79"/>
      <c r="E21" s="79"/>
      <c r="F21" s="79"/>
      <c r="G21" s="79"/>
      <c r="H21" s="79"/>
      <c r="I21" s="80"/>
    </row>
    <row r="22" spans="1:9" x14ac:dyDescent="0.2">
      <c r="A22" s="79"/>
      <c r="B22" s="79"/>
      <c r="C22" s="79"/>
      <c r="D22" s="79"/>
      <c r="E22" s="79"/>
      <c r="F22" s="79"/>
      <c r="G22" s="79"/>
      <c r="H22" s="79"/>
      <c r="I22" s="80"/>
    </row>
    <row r="23" spans="1:9" x14ac:dyDescent="0.2">
      <c r="A23" s="79"/>
      <c r="B23" s="79"/>
      <c r="C23" s="79"/>
      <c r="D23" s="79"/>
      <c r="E23" s="79"/>
      <c r="F23" s="79"/>
      <c r="G23" s="79"/>
      <c r="H23" s="79"/>
      <c r="I23" s="80"/>
    </row>
    <row r="24" spans="1:9" x14ac:dyDescent="0.2">
      <c r="A24" s="79"/>
      <c r="B24" s="79"/>
      <c r="C24" s="79"/>
      <c r="D24" s="79"/>
      <c r="E24" s="79"/>
      <c r="F24" s="79"/>
      <c r="G24" s="79"/>
      <c r="H24" s="79"/>
      <c r="I24" s="80"/>
    </row>
    <row r="25" spans="1:9" x14ac:dyDescent="0.2">
      <c r="A25" s="79"/>
      <c r="B25" s="79"/>
      <c r="C25" s="79"/>
      <c r="D25" s="79"/>
      <c r="E25" s="79"/>
      <c r="F25" s="79"/>
      <c r="G25" s="79"/>
      <c r="H25" s="79"/>
      <c r="I25" s="80"/>
    </row>
    <row r="26" spans="1:9" x14ac:dyDescent="0.2">
      <c r="A26" s="79"/>
      <c r="B26" s="79"/>
      <c r="C26" s="79"/>
      <c r="D26" s="79"/>
      <c r="E26" s="79"/>
      <c r="F26" s="79"/>
      <c r="G26" s="79"/>
      <c r="H26" s="79"/>
      <c r="I26" s="80"/>
    </row>
    <row r="27" spans="1:9" x14ac:dyDescent="0.2">
      <c r="A27" s="79"/>
      <c r="B27" s="79"/>
      <c r="C27" s="79"/>
      <c r="D27" s="79"/>
      <c r="E27" s="79"/>
      <c r="F27" s="79"/>
      <c r="G27" s="79"/>
      <c r="H27" s="79"/>
      <c r="I27" s="80"/>
    </row>
    <row r="28" spans="1:9" x14ac:dyDescent="0.2">
      <c r="A28" s="79"/>
      <c r="B28" s="79"/>
      <c r="C28" s="79"/>
      <c r="D28" s="79"/>
      <c r="E28" s="79"/>
      <c r="F28" s="79"/>
      <c r="G28" s="79"/>
      <c r="H28" s="79"/>
      <c r="I28" s="80"/>
    </row>
    <row r="29" spans="1:9" x14ac:dyDescent="0.2">
      <c r="A29" s="79"/>
      <c r="B29" s="79"/>
      <c r="C29" s="79"/>
      <c r="D29" s="79"/>
      <c r="E29" s="79"/>
      <c r="F29" s="79"/>
      <c r="G29" s="79"/>
      <c r="H29" s="79"/>
      <c r="I29" s="80"/>
    </row>
    <row r="30" spans="1:9" x14ac:dyDescent="0.2">
      <c r="A30" s="79"/>
      <c r="B30" s="79"/>
      <c r="C30" s="79"/>
      <c r="D30" s="79"/>
      <c r="E30" s="79"/>
      <c r="F30" s="79"/>
      <c r="G30" s="79"/>
      <c r="H30" s="79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24"/>
  <sheetViews>
    <sheetView workbookViewId="0">
      <selection activeCell="L16" sqref="L16"/>
    </sheetView>
  </sheetViews>
  <sheetFormatPr baseColWidth="10" defaultRowHeight="12.75" x14ac:dyDescent="0.2"/>
  <cols>
    <col min="1" max="1" width="38.140625" style="3" customWidth="1"/>
    <col min="2" max="16384" width="11.42578125" style="3"/>
  </cols>
  <sheetData>
    <row r="1" spans="1:7" ht="30.75" customHeight="1" x14ac:dyDescent="0.2"/>
    <row r="2" spans="1:7" ht="30.75" customHeight="1" x14ac:dyDescent="0.25">
      <c r="A2" s="4" t="s">
        <v>43</v>
      </c>
    </row>
    <row r="3" spans="1:7" x14ac:dyDescent="0.2">
      <c r="A3" s="5" t="s">
        <v>58</v>
      </c>
    </row>
    <row r="4" spans="1:7" ht="25.5" x14ac:dyDescent="0.2">
      <c r="A4" s="6" t="s">
        <v>26</v>
      </c>
      <c r="B4" s="7">
        <v>1990</v>
      </c>
      <c r="C4" s="7">
        <v>2000</v>
      </c>
      <c r="D4" s="7">
        <v>2010</v>
      </c>
      <c r="E4" s="7">
        <v>2013</v>
      </c>
      <c r="F4" s="7">
        <v>2014</v>
      </c>
      <c r="G4" s="8" t="s">
        <v>3</v>
      </c>
    </row>
    <row r="5" spans="1:7" x14ac:dyDescent="0.2">
      <c r="A5" s="9" t="s">
        <v>1</v>
      </c>
      <c r="B5" s="10">
        <v>784.507006934831</v>
      </c>
      <c r="C5" s="11">
        <v>918.11445076210998</v>
      </c>
      <c r="D5" s="11">
        <v>936.92898489692197</v>
      </c>
      <c r="E5" s="11">
        <v>884.03978758384005</v>
      </c>
      <c r="F5" s="11">
        <v>889.06548032945705</v>
      </c>
      <c r="G5" s="12">
        <f t="shared" ref="G5:G10" si="0">100*SUM(F5/B5-1)</f>
        <v>13.327920907061031</v>
      </c>
    </row>
    <row r="6" spans="1:7" x14ac:dyDescent="0.2">
      <c r="A6" s="13" t="s">
        <v>63</v>
      </c>
      <c r="B6" s="32">
        <v>14.473260444955301</v>
      </c>
      <c r="C6" s="33">
        <v>20.100908740853399</v>
      </c>
      <c r="D6" s="34">
        <v>17.937632182013498</v>
      </c>
      <c r="E6" s="33">
        <v>15.401334954897999</v>
      </c>
      <c r="F6" s="34">
        <v>15.272999975730301</v>
      </c>
      <c r="G6" s="19">
        <f t="shared" si="0"/>
        <v>5.5256349031827856</v>
      </c>
    </row>
    <row r="7" spans="1:7" x14ac:dyDescent="0.2">
      <c r="A7" s="13" t="s">
        <v>22</v>
      </c>
      <c r="B7" s="32">
        <v>724.75632792447198</v>
      </c>
      <c r="C7" s="33">
        <v>859.90686900267599</v>
      </c>
      <c r="D7" s="34">
        <v>884.05274776483805</v>
      </c>
      <c r="E7" s="33">
        <v>838.46699723424695</v>
      </c>
      <c r="F7" s="34">
        <v>845.31302300806703</v>
      </c>
      <c r="G7" s="19">
        <f t="shared" si="0"/>
        <v>16.634100378100936</v>
      </c>
    </row>
    <row r="8" spans="1:7" x14ac:dyDescent="0.2">
      <c r="A8" s="13" t="s">
        <v>23</v>
      </c>
      <c r="B8" s="32">
        <v>13.7163268961905</v>
      </c>
      <c r="C8" s="33">
        <v>9.8035143146357608</v>
      </c>
      <c r="D8" s="34">
        <v>7.4290237218823201</v>
      </c>
      <c r="E8" s="33">
        <v>6.9257046167284599</v>
      </c>
      <c r="F8" s="34">
        <v>6.80178712429435</v>
      </c>
      <c r="G8" s="19">
        <f t="shared" si="0"/>
        <v>-50.411016186968816</v>
      </c>
    </row>
    <row r="9" spans="1:7" x14ac:dyDescent="0.2">
      <c r="A9" s="13" t="s">
        <v>24</v>
      </c>
      <c r="B9" s="32">
        <v>24.6780795993485</v>
      </c>
      <c r="C9" s="34">
        <v>21.583789310437599</v>
      </c>
      <c r="D9" s="34">
        <v>20.579360424875698</v>
      </c>
      <c r="E9" s="34">
        <v>16.244925194110699</v>
      </c>
      <c r="F9" s="34">
        <v>15.6540946102961</v>
      </c>
      <c r="G9" s="19">
        <f t="shared" si="0"/>
        <v>-36.566803963508697</v>
      </c>
    </row>
    <row r="10" spans="1:7" x14ac:dyDescent="0.2">
      <c r="A10" s="48" t="s">
        <v>25</v>
      </c>
      <c r="B10" s="37">
        <v>6.8830120698655604</v>
      </c>
      <c r="C10" s="39">
        <v>6.7193693935071801</v>
      </c>
      <c r="D10" s="39">
        <v>6.93022080331259</v>
      </c>
      <c r="E10" s="39">
        <v>7.0008255838560798</v>
      </c>
      <c r="F10" s="39">
        <v>6.0235756110689902</v>
      </c>
      <c r="G10" s="24">
        <f t="shared" si="0"/>
        <v>-12.486342462760735</v>
      </c>
    </row>
    <row r="12" spans="1:7" x14ac:dyDescent="0.2">
      <c r="A12" s="3" t="s">
        <v>39</v>
      </c>
    </row>
    <row r="14" spans="1:7" ht="24" customHeight="1" x14ac:dyDescent="0.25">
      <c r="A14" s="60" t="s">
        <v>44</v>
      </c>
    </row>
    <row r="15" spans="1:7" x14ac:dyDescent="0.2">
      <c r="A15" s="5" t="s">
        <v>58</v>
      </c>
    </row>
    <row r="16" spans="1:7" ht="25.5" x14ac:dyDescent="0.2">
      <c r="A16" s="6" t="s">
        <v>26</v>
      </c>
      <c r="B16" s="7">
        <v>1990</v>
      </c>
      <c r="C16" s="7">
        <v>2000</v>
      </c>
      <c r="D16" s="7">
        <v>2010</v>
      </c>
      <c r="E16" s="7">
        <v>2013</v>
      </c>
      <c r="F16" s="7">
        <v>2014</v>
      </c>
      <c r="G16" s="8" t="s">
        <v>3</v>
      </c>
    </row>
    <row r="17" spans="1:7" x14ac:dyDescent="0.2">
      <c r="A17" s="9" t="s">
        <v>1</v>
      </c>
      <c r="B17" s="40">
        <v>120.697500168338</v>
      </c>
      <c r="C17" s="61">
        <v>139.33699229531899</v>
      </c>
      <c r="D17" s="62">
        <v>134.03088029905899</v>
      </c>
      <c r="E17" s="63">
        <v>131.43412799846001</v>
      </c>
      <c r="F17" s="63">
        <v>130.97304005778901</v>
      </c>
      <c r="G17" s="12">
        <f t="shared" ref="G17:G22" si="1">100*SUM(F17/B17-1)</f>
        <v>8.513465378420948</v>
      </c>
    </row>
    <row r="18" spans="1:7" x14ac:dyDescent="0.2">
      <c r="A18" s="13" t="s">
        <v>63</v>
      </c>
      <c r="B18" s="41">
        <v>4.2872694234341697</v>
      </c>
      <c r="C18" s="42">
        <v>6.1220112237514703</v>
      </c>
      <c r="D18" s="42">
        <v>4.6323923881417697</v>
      </c>
      <c r="E18" s="43">
        <v>4.76398224183436</v>
      </c>
      <c r="F18" s="44">
        <v>4.5642739778286403</v>
      </c>
      <c r="G18" s="19">
        <f t="shared" si="1"/>
        <v>6.4610950942426637</v>
      </c>
    </row>
    <row r="19" spans="1:7" x14ac:dyDescent="0.2">
      <c r="A19" s="13" t="s">
        <v>22</v>
      </c>
      <c r="B19" s="41">
        <v>114.113956127416</v>
      </c>
      <c r="C19" s="42">
        <v>130.78362520505499</v>
      </c>
      <c r="D19" s="42">
        <v>127.086530116284</v>
      </c>
      <c r="E19" s="43">
        <v>124.404361084518</v>
      </c>
      <c r="F19" s="44">
        <v>124.183877720214</v>
      </c>
      <c r="G19" s="19">
        <f t="shared" si="1"/>
        <v>8.8244435076409324</v>
      </c>
    </row>
    <row r="20" spans="1:7" x14ac:dyDescent="0.2">
      <c r="A20" s="13" t="s">
        <v>23</v>
      </c>
      <c r="B20" s="44">
        <v>1.0841753805144301</v>
      </c>
      <c r="C20" s="42">
        <v>0.76863179961843697</v>
      </c>
      <c r="D20" s="42">
        <v>0.48483497107309997</v>
      </c>
      <c r="E20" s="43">
        <v>0.46797840131202001</v>
      </c>
      <c r="F20" s="44">
        <v>0.46499951862154498</v>
      </c>
      <c r="G20" s="19">
        <f t="shared" si="1"/>
        <v>-57.110304570750593</v>
      </c>
    </row>
    <row r="21" spans="1:7" x14ac:dyDescent="0.2">
      <c r="A21" s="13" t="s">
        <v>24</v>
      </c>
      <c r="B21" s="44">
        <v>0.99654827346872399</v>
      </c>
      <c r="C21" s="42">
        <v>1.1679813306976099</v>
      </c>
      <c r="D21" s="42">
        <v>1.2754382262156001</v>
      </c>
      <c r="E21" s="41">
        <v>1.29769843395828</v>
      </c>
      <c r="F21" s="44">
        <v>1.2934676424962099</v>
      </c>
      <c r="G21" s="19">
        <f t="shared" si="1"/>
        <v>29.794780336529737</v>
      </c>
    </row>
    <row r="22" spans="1:7" x14ac:dyDescent="0.2">
      <c r="A22" s="48" t="s">
        <v>25</v>
      </c>
      <c r="B22" s="45">
        <v>0.21555096350478001</v>
      </c>
      <c r="C22" s="46">
        <v>0.49474273619703202</v>
      </c>
      <c r="D22" s="49">
        <v>0.55168459734484598</v>
      </c>
      <c r="E22" s="45">
        <v>0.50010783683708104</v>
      </c>
      <c r="F22" s="45">
        <v>0.466421198628647</v>
      </c>
      <c r="G22" s="24">
        <f t="shared" si="1"/>
        <v>116.38557816899007</v>
      </c>
    </row>
    <row r="24" spans="1:7" x14ac:dyDescent="0.2">
      <c r="A24" s="3" t="s">
        <v>40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G24"/>
  <sheetViews>
    <sheetView workbookViewId="0">
      <selection activeCell="M19" sqref="M19"/>
    </sheetView>
  </sheetViews>
  <sheetFormatPr baseColWidth="10" defaultRowHeight="12.75" x14ac:dyDescent="0.2"/>
  <cols>
    <col min="1" max="1" width="48" style="3" customWidth="1"/>
    <col min="2" max="16384" width="11.42578125" style="3"/>
  </cols>
  <sheetData>
    <row r="1" spans="1:7" ht="30.75" customHeight="1" x14ac:dyDescent="0.2"/>
    <row r="2" spans="1:7" ht="31.5" customHeight="1" x14ac:dyDescent="0.25">
      <c r="A2" s="91" t="s">
        <v>45</v>
      </c>
      <c r="B2" s="90"/>
      <c r="C2" s="90"/>
      <c r="D2" s="90"/>
      <c r="E2" s="90"/>
    </row>
    <row r="3" spans="1:7" x14ac:dyDescent="0.2">
      <c r="A3" s="3" t="s">
        <v>58</v>
      </c>
    </row>
    <row r="4" spans="1:7" ht="25.5" x14ac:dyDescent="0.2">
      <c r="A4" s="6" t="s">
        <v>0</v>
      </c>
      <c r="B4" s="7">
        <v>1990</v>
      </c>
      <c r="C4" s="7">
        <v>2000</v>
      </c>
      <c r="D4" s="7">
        <v>2010</v>
      </c>
      <c r="E4" s="7">
        <v>2013</v>
      </c>
      <c r="F4" s="7">
        <v>2014</v>
      </c>
      <c r="G4" s="8" t="s">
        <v>3</v>
      </c>
    </row>
    <row r="5" spans="1:7" x14ac:dyDescent="0.2">
      <c r="A5" s="9" t="s">
        <v>1</v>
      </c>
      <c r="B5" s="11">
        <v>1360.5528587699569</v>
      </c>
      <c r="C5" s="10">
        <v>1086.7632807204279</v>
      </c>
      <c r="D5" s="11">
        <v>818.22330035409573</v>
      </c>
      <c r="E5" s="11">
        <v>750.15224763220272</v>
      </c>
      <c r="F5" s="11">
        <v>742.57326555767884</v>
      </c>
      <c r="G5" s="12">
        <f t="shared" ref="G5:G10" si="0">100*SUM(F5/B5-1)</f>
        <v>-45.421211622088578</v>
      </c>
    </row>
    <row r="6" spans="1:7" x14ac:dyDescent="0.2">
      <c r="A6" s="13" t="s">
        <v>2</v>
      </c>
      <c r="B6" s="34">
        <v>324.06638879689029</v>
      </c>
      <c r="C6" s="33">
        <v>257.11825155909952</v>
      </c>
      <c r="D6" s="34">
        <v>198.36952389140652</v>
      </c>
      <c r="E6" s="33">
        <v>183.03442904583159</v>
      </c>
      <c r="F6" s="34">
        <v>185.31428309789914</v>
      </c>
      <c r="G6" s="19">
        <f t="shared" si="0"/>
        <v>-42.81595083467743</v>
      </c>
    </row>
    <row r="7" spans="1:7" x14ac:dyDescent="0.2">
      <c r="A7" s="13" t="s">
        <v>4</v>
      </c>
      <c r="B7" s="34">
        <v>278.59680856823002</v>
      </c>
      <c r="C7" s="33">
        <v>264.73809962954704</v>
      </c>
      <c r="D7" s="34">
        <v>214.48659661667119</v>
      </c>
      <c r="E7" s="33">
        <v>188.51009274679831</v>
      </c>
      <c r="F7" s="34">
        <v>193.36045135636692</v>
      </c>
      <c r="G7" s="19">
        <f t="shared" si="0"/>
        <v>-30.594879262943241</v>
      </c>
    </row>
    <row r="8" spans="1:7" x14ac:dyDescent="0.2">
      <c r="A8" s="13" t="s">
        <v>5</v>
      </c>
      <c r="B8" s="34">
        <v>324.54249993084102</v>
      </c>
      <c r="C8" s="33">
        <v>240.66023381222118</v>
      </c>
      <c r="D8" s="34">
        <v>150.29244378764952</v>
      </c>
      <c r="E8" s="33">
        <v>137.11329201028781</v>
      </c>
      <c r="F8" s="34">
        <v>131.641487857752</v>
      </c>
      <c r="G8" s="19">
        <f t="shared" si="0"/>
        <v>-59.437827746503345</v>
      </c>
    </row>
    <row r="9" spans="1:7" x14ac:dyDescent="0.2">
      <c r="A9" s="13" t="s">
        <v>60</v>
      </c>
      <c r="B9" s="34">
        <v>52.672829311493103</v>
      </c>
      <c r="C9" s="32">
        <v>55.533238792274297</v>
      </c>
      <c r="D9" s="34">
        <v>40.946538277816003</v>
      </c>
      <c r="E9" s="34">
        <v>38.804463485461604</v>
      </c>
      <c r="F9" s="34">
        <v>37.372288108428499</v>
      </c>
      <c r="G9" s="19">
        <f t="shared" si="0"/>
        <v>-29.048261509897777</v>
      </c>
    </row>
    <row r="10" spans="1:7" x14ac:dyDescent="0.2">
      <c r="A10" s="48" t="s">
        <v>6</v>
      </c>
      <c r="B10" s="39">
        <v>380.67433216250231</v>
      </c>
      <c r="C10" s="37">
        <v>268.71345692728579</v>
      </c>
      <c r="D10" s="39">
        <v>214.12819778055251</v>
      </c>
      <c r="E10" s="39">
        <v>202.68997034382349</v>
      </c>
      <c r="F10" s="39">
        <v>194.88475513723236</v>
      </c>
      <c r="G10" s="24">
        <f t="shared" si="0"/>
        <v>-48.805385950203771</v>
      </c>
    </row>
    <row r="12" spans="1:7" x14ac:dyDescent="0.2">
      <c r="A12" s="3" t="s">
        <v>39</v>
      </c>
    </row>
    <row r="14" spans="1:7" ht="29.25" customHeight="1" x14ac:dyDescent="0.25">
      <c r="A14" s="88" t="s">
        <v>46</v>
      </c>
      <c r="B14" s="90"/>
      <c r="C14" s="90"/>
      <c r="D14" s="90"/>
      <c r="E14" s="90"/>
    </row>
    <row r="15" spans="1:7" x14ac:dyDescent="0.2">
      <c r="A15" s="5" t="s">
        <v>58</v>
      </c>
    </row>
    <row r="16" spans="1:7" ht="25.5" x14ac:dyDescent="0.2">
      <c r="A16" s="59" t="s">
        <v>0</v>
      </c>
      <c r="B16" s="7">
        <v>1990</v>
      </c>
      <c r="C16" s="7">
        <v>2000</v>
      </c>
      <c r="D16" s="7">
        <v>2010</v>
      </c>
      <c r="E16" s="7">
        <v>2013</v>
      </c>
      <c r="F16" s="7">
        <v>2014</v>
      </c>
      <c r="G16" s="8" t="s">
        <v>3</v>
      </c>
    </row>
    <row r="17" spans="1:7" x14ac:dyDescent="0.2">
      <c r="A17" s="9" t="s">
        <v>1</v>
      </c>
      <c r="B17" s="11">
        <v>146.2391926184678</v>
      </c>
      <c r="C17" s="10">
        <v>125.07659170921964</v>
      </c>
      <c r="D17" s="11">
        <v>91.741306454585839</v>
      </c>
      <c r="E17" s="11">
        <v>82.133262793068397</v>
      </c>
      <c r="F17" s="11">
        <v>79.691549312150798</v>
      </c>
      <c r="G17" s="12">
        <f t="shared" ref="G17:G22" si="1">100*SUM(F17/B17-1)</f>
        <v>-45.506024831480808</v>
      </c>
    </row>
    <row r="18" spans="1:7" x14ac:dyDescent="0.2">
      <c r="A18" s="13" t="s">
        <v>2</v>
      </c>
      <c r="B18" s="34">
        <v>33.517861947348372</v>
      </c>
      <c r="C18" s="33">
        <v>29.733127711714943</v>
      </c>
      <c r="D18" s="34">
        <v>20.072913214037264</v>
      </c>
      <c r="E18" s="33">
        <v>18.49904840686602</v>
      </c>
      <c r="F18" s="34">
        <v>19.500247813429329</v>
      </c>
      <c r="G18" s="19">
        <f t="shared" si="1"/>
        <v>-41.82132546502713</v>
      </c>
    </row>
    <row r="19" spans="1:7" x14ac:dyDescent="0.2">
      <c r="A19" s="13" t="s">
        <v>4</v>
      </c>
      <c r="B19" s="34">
        <v>31.5229455411367</v>
      </c>
      <c r="C19" s="33">
        <v>26.606339166841899</v>
      </c>
      <c r="D19" s="34">
        <v>23.3433866933159</v>
      </c>
      <c r="E19" s="33">
        <v>21.548421084169902</v>
      </c>
      <c r="F19" s="34">
        <v>19.892446311322459</v>
      </c>
      <c r="G19" s="19">
        <f t="shared" si="1"/>
        <v>-36.895344106205798</v>
      </c>
    </row>
    <row r="20" spans="1:7" x14ac:dyDescent="0.2">
      <c r="A20" s="13" t="s">
        <v>5</v>
      </c>
      <c r="B20" s="34">
        <v>52.967072661542801</v>
      </c>
      <c r="C20" s="33">
        <v>38.3971337075997</v>
      </c>
      <c r="D20" s="34">
        <v>25.4515526690017</v>
      </c>
      <c r="E20" s="33">
        <v>21.15704387592087</v>
      </c>
      <c r="F20" s="34">
        <v>21.155391801680718</v>
      </c>
      <c r="G20" s="19">
        <f t="shared" si="1"/>
        <v>-60.059352464383451</v>
      </c>
    </row>
    <row r="21" spans="1:7" x14ac:dyDescent="0.2">
      <c r="A21" s="13" t="s">
        <v>60</v>
      </c>
      <c r="B21" s="34">
        <v>9.0520861163124202</v>
      </c>
      <c r="C21" s="32">
        <v>10.4038650986314</v>
      </c>
      <c r="D21" s="34">
        <v>9.4945348320503697</v>
      </c>
      <c r="E21" s="34">
        <v>8.2392074236538893</v>
      </c>
      <c r="F21" s="34">
        <v>7.0486545107426704</v>
      </c>
      <c r="G21" s="19">
        <f t="shared" si="1"/>
        <v>-22.13226409721668</v>
      </c>
    </row>
    <row r="22" spans="1:7" x14ac:dyDescent="0.2">
      <c r="A22" s="48" t="s">
        <v>6</v>
      </c>
      <c r="B22" s="39">
        <v>19.17922635212749</v>
      </c>
      <c r="C22" s="37">
        <v>19.936126024431697</v>
      </c>
      <c r="D22" s="39">
        <v>13.37891904618062</v>
      </c>
      <c r="E22" s="39">
        <v>12.689542002457712</v>
      </c>
      <c r="F22" s="39">
        <v>12.094808874975625</v>
      </c>
      <c r="G22" s="24">
        <f t="shared" si="1"/>
        <v>-36.93797313344713</v>
      </c>
    </row>
    <row r="24" spans="1:7" x14ac:dyDescent="0.2">
      <c r="A24" s="3" t="s">
        <v>40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G19"/>
  <sheetViews>
    <sheetView workbookViewId="0">
      <selection activeCell="I33" sqref="I33"/>
    </sheetView>
  </sheetViews>
  <sheetFormatPr baseColWidth="10" defaultRowHeight="12.75" x14ac:dyDescent="0.2"/>
  <cols>
    <col min="1" max="1" width="30.28515625" style="3" customWidth="1"/>
    <col min="2" max="16384" width="11.42578125" style="3"/>
  </cols>
  <sheetData>
    <row r="1" spans="1:7" x14ac:dyDescent="0.2">
      <c r="A1" s="5"/>
    </row>
    <row r="3" spans="1:7" ht="15.75" x14ac:dyDescent="0.25">
      <c r="A3" s="4" t="s">
        <v>47</v>
      </c>
    </row>
    <row r="4" spans="1:7" x14ac:dyDescent="0.2">
      <c r="A4" s="5" t="s">
        <v>58</v>
      </c>
    </row>
    <row r="5" spans="1:7" ht="25.5" x14ac:dyDescent="0.2">
      <c r="A5" s="6" t="s">
        <v>59</v>
      </c>
      <c r="B5" s="7">
        <v>1990</v>
      </c>
      <c r="C5" s="7">
        <v>2000</v>
      </c>
      <c r="D5" s="7">
        <v>2010</v>
      </c>
      <c r="E5" s="7">
        <v>2013</v>
      </c>
      <c r="F5" s="7">
        <v>2014</v>
      </c>
      <c r="G5" s="8" t="s">
        <v>3</v>
      </c>
    </row>
    <row r="6" spans="1:7" x14ac:dyDescent="0.2">
      <c r="A6" s="9" t="s">
        <v>1</v>
      </c>
      <c r="B6" s="11">
        <f>B7+B8</f>
        <v>726.22504083071294</v>
      </c>
      <c r="C6" s="10">
        <f>C7+C8</f>
        <v>665.78017490123796</v>
      </c>
      <c r="D6" s="10">
        <f>D7+D8</f>
        <v>686.64088080652095</v>
      </c>
      <c r="E6" s="10">
        <f>E7+E8</f>
        <v>613.89860404285196</v>
      </c>
      <c r="F6" s="10">
        <f>F7+F8</f>
        <v>524.02916621533495</v>
      </c>
      <c r="G6" s="12">
        <f>100*SUM(F6/B6-1)</f>
        <v>-27.842041137013197</v>
      </c>
    </row>
    <row r="7" spans="1:7" x14ac:dyDescent="0.2">
      <c r="A7" s="50" t="s">
        <v>49</v>
      </c>
      <c r="B7" s="1">
        <v>203.059089240444</v>
      </c>
      <c r="C7" s="15">
        <v>177.76253800901699</v>
      </c>
      <c r="D7" s="16">
        <v>189.05616783983601</v>
      </c>
      <c r="E7" s="17">
        <v>168.703451950865</v>
      </c>
      <c r="F7" s="18">
        <v>146.086029457487</v>
      </c>
      <c r="G7" s="19">
        <f>100*SUM(F7/B7-1)</f>
        <v>-28.057379748953124</v>
      </c>
    </row>
    <row r="8" spans="1:7" x14ac:dyDescent="0.2">
      <c r="A8" s="51" t="s">
        <v>48</v>
      </c>
      <c r="B8" s="2">
        <v>523.16595159026895</v>
      </c>
      <c r="C8" s="52">
        <v>488.01763689222099</v>
      </c>
      <c r="D8" s="22">
        <v>497.584712966685</v>
      </c>
      <c r="E8" s="53">
        <v>445.19515209198698</v>
      </c>
      <c r="F8" s="23">
        <v>377.94313675784798</v>
      </c>
      <c r="G8" s="24">
        <f>100*SUM(F8/B8-1)</f>
        <v>-27.758460654977025</v>
      </c>
    </row>
    <row r="10" spans="1:7" x14ac:dyDescent="0.2">
      <c r="A10" s="3" t="s">
        <v>39</v>
      </c>
    </row>
    <row r="12" spans="1:7" ht="15.75" x14ac:dyDescent="0.25">
      <c r="A12" s="92" t="s">
        <v>57</v>
      </c>
      <c r="B12" s="93"/>
      <c r="C12" s="93"/>
      <c r="D12" s="93"/>
      <c r="E12" s="93"/>
    </row>
    <row r="13" spans="1:7" x14ac:dyDescent="0.2">
      <c r="A13" s="3" t="s">
        <v>58</v>
      </c>
    </row>
    <row r="14" spans="1:7" ht="25.5" x14ac:dyDescent="0.2">
      <c r="A14" s="6" t="s">
        <v>59</v>
      </c>
      <c r="B14" s="7">
        <v>1990</v>
      </c>
      <c r="C14" s="7">
        <v>2000</v>
      </c>
      <c r="D14" s="7">
        <v>2010</v>
      </c>
      <c r="E14" s="7">
        <v>2013</v>
      </c>
      <c r="F14" s="7">
        <v>2014</v>
      </c>
      <c r="G14" s="8" t="s">
        <v>3</v>
      </c>
    </row>
    <row r="15" spans="1:7" x14ac:dyDescent="0.2">
      <c r="A15" s="9" t="s">
        <v>1</v>
      </c>
      <c r="B15" s="25">
        <f>B16+B17</f>
        <v>88.656837982264605</v>
      </c>
      <c r="C15" s="25">
        <f>C16+C17</f>
        <v>91.685699183524093</v>
      </c>
      <c r="D15" s="25">
        <f>D16+D17</f>
        <v>92.645837961925508</v>
      </c>
      <c r="E15" s="25">
        <f>E16+E17</f>
        <v>86.712697555829095</v>
      </c>
      <c r="F15" s="25">
        <f>F16+F17</f>
        <v>72.663604356812698</v>
      </c>
      <c r="G15" s="54">
        <f>(100*(F15/B15-1))</f>
        <v>-18.039481205782771</v>
      </c>
    </row>
    <row r="16" spans="1:7" x14ac:dyDescent="0.2">
      <c r="A16" s="13" t="s">
        <v>48</v>
      </c>
      <c r="B16" s="27">
        <v>28.583926087147798</v>
      </c>
      <c r="C16" s="28">
        <v>30.250368215508399</v>
      </c>
      <c r="D16" s="29">
        <v>29.092097510100601</v>
      </c>
      <c r="E16" s="28">
        <v>27.380373109900301</v>
      </c>
      <c r="F16" s="29">
        <v>24.090370465178001</v>
      </c>
      <c r="G16" s="55">
        <f>(100*(F16/B16-1))</f>
        <v>-15.720568295165849</v>
      </c>
    </row>
    <row r="17" spans="1:7" x14ac:dyDescent="0.2">
      <c r="A17" s="48" t="s">
        <v>49</v>
      </c>
      <c r="B17" s="56">
        <v>60.072911895116803</v>
      </c>
      <c r="C17" s="57">
        <v>61.435330968015698</v>
      </c>
      <c r="D17" s="30">
        <v>63.553740451824901</v>
      </c>
      <c r="E17" s="57">
        <v>59.332324445928798</v>
      </c>
      <c r="F17" s="30">
        <v>48.5732338916347</v>
      </c>
      <c r="G17" s="58">
        <f>(100*(F17/B17-1))</f>
        <v>-19.142867626526506</v>
      </c>
    </row>
    <row r="19" spans="1:7" x14ac:dyDescent="0.2">
      <c r="A19" s="3" t="s">
        <v>40</v>
      </c>
    </row>
  </sheetData>
  <mergeCells count="1">
    <mergeCell ref="A12:E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G24"/>
  <sheetViews>
    <sheetView workbookViewId="0">
      <selection activeCell="J17" sqref="J17"/>
    </sheetView>
  </sheetViews>
  <sheetFormatPr baseColWidth="10" defaultRowHeight="12.75" x14ac:dyDescent="0.2"/>
  <cols>
    <col min="1" max="1" width="54.42578125" style="3" customWidth="1"/>
    <col min="2" max="16384" width="11.42578125" style="3"/>
  </cols>
  <sheetData>
    <row r="1" spans="1:7" ht="30.75" customHeight="1" x14ac:dyDescent="0.2"/>
    <row r="2" spans="1:7" ht="30.75" customHeight="1" x14ac:dyDescent="0.25">
      <c r="A2" s="4" t="s">
        <v>50</v>
      </c>
    </row>
    <row r="3" spans="1:7" x14ac:dyDescent="0.2">
      <c r="A3" s="3" t="s">
        <v>58</v>
      </c>
    </row>
    <row r="4" spans="1:7" ht="25.5" x14ac:dyDescent="0.2">
      <c r="A4" s="6" t="s">
        <v>32</v>
      </c>
      <c r="B4" s="7">
        <v>1990</v>
      </c>
      <c r="C4" s="7">
        <v>2000</v>
      </c>
      <c r="D4" s="7">
        <v>2010</v>
      </c>
      <c r="E4" s="7">
        <v>2013</v>
      </c>
      <c r="F4" s="7">
        <v>2014</v>
      </c>
      <c r="G4" s="8" t="s">
        <v>3</v>
      </c>
    </row>
    <row r="5" spans="1:7" x14ac:dyDescent="0.2">
      <c r="A5" s="9" t="s">
        <v>1</v>
      </c>
      <c r="B5" s="10">
        <v>643.19549689566111</v>
      </c>
      <c r="C5" s="10">
        <v>552.93266936662292</v>
      </c>
      <c r="D5" s="10">
        <v>511.3714374419452</v>
      </c>
      <c r="E5" s="10">
        <v>509.9614557268452</v>
      </c>
      <c r="F5" s="10">
        <v>513.83653734745781</v>
      </c>
      <c r="G5" s="12">
        <f t="shared" ref="G5:G10" si="0">100*SUM(F5/B5-1)</f>
        <v>-20.111919342182183</v>
      </c>
    </row>
    <row r="6" spans="1:7" x14ac:dyDescent="0.2">
      <c r="A6" s="13" t="s">
        <v>28</v>
      </c>
      <c r="B6" s="32">
        <v>244.30239965907001</v>
      </c>
      <c r="C6" s="33">
        <v>202.337493002934</v>
      </c>
      <c r="D6" s="34">
        <v>186.070890268683</v>
      </c>
      <c r="E6" s="33">
        <v>184.879223485392</v>
      </c>
      <c r="F6" s="34">
        <v>186.83566749851201</v>
      </c>
      <c r="G6" s="19">
        <f t="shared" si="0"/>
        <v>-23.522786612310899</v>
      </c>
    </row>
    <row r="7" spans="1:7" x14ac:dyDescent="0.2">
      <c r="A7" s="13" t="s">
        <v>29</v>
      </c>
      <c r="B7" s="32">
        <v>87.150611553812098</v>
      </c>
      <c r="C7" s="33">
        <v>73.196520362438505</v>
      </c>
      <c r="D7" s="34">
        <v>68.506389921520395</v>
      </c>
      <c r="E7" s="33">
        <v>65.755656319006704</v>
      </c>
      <c r="F7" s="34">
        <v>67.134086575309794</v>
      </c>
      <c r="G7" s="19">
        <f t="shared" si="0"/>
        <v>-22.967738976958163</v>
      </c>
    </row>
    <row r="8" spans="1:7" x14ac:dyDescent="0.2">
      <c r="A8" s="13" t="s">
        <v>30</v>
      </c>
      <c r="B8" s="32">
        <v>197.64340021127299</v>
      </c>
      <c r="C8" s="33">
        <v>173.129112254435</v>
      </c>
      <c r="D8" s="34">
        <v>158.01567488429799</v>
      </c>
      <c r="E8" s="33">
        <v>161.57675305077601</v>
      </c>
      <c r="F8" s="34">
        <v>164.902290255308</v>
      </c>
      <c r="G8" s="19">
        <f t="shared" si="0"/>
        <v>-16.56574918310757</v>
      </c>
    </row>
    <row r="9" spans="1:7" x14ac:dyDescent="0.2">
      <c r="A9" s="13" t="s">
        <v>27</v>
      </c>
      <c r="B9" s="32">
        <v>95.433583294998101</v>
      </c>
      <c r="C9" s="34">
        <v>88.992683861472898</v>
      </c>
      <c r="D9" s="34">
        <v>84.432369455372196</v>
      </c>
      <c r="E9" s="34">
        <v>81.892760040847193</v>
      </c>
      <c r="F9" s="34">
        <v>78.898841708448799</v>
      </c>
      <c r="G9" s="19">
        <f t="shared" si="0"/>
        <v>-17.325915066437545</v>
      </c>
    </row>
    <row r="10" spans="1:7" x14ac:dyDescent="0.2">
      <c r="A10" s="48" t="s">
        <v>31</v>
      </c>
      <c r="B10" s="37">
        <v>18.665502176507857</v>
      </c>
      <c r="C10" s="39">
        <v>15.276859885342532</v>
      </c>
      <c r="D10" s="39">
        <v>14.34611291207159</v>
      </c>
      <c r="E10" s="39">
        <v>15.85706283082331</v>
      </c>
      <c r="F10" s="39">
        <v>16.0656513098792</v>
      </c>
      <c r="G10" s="24">
        <f t="shared" si="0"/>
        <v>-13.928641415824284</v>
      </c>
    </row>
    <row r="12" spans="1:7" x14ac:dyDescent="0.2">
      <c r="A12" s="3" t="s">
        <v>39</v>
      </c>
    </row>
    <row r="14" spans="1:7" ht="15.75" x14ac:dyDescent="0.25">
      <c r="A14" s="60" t="s">
        <v>51</v>
      </c>
    </row>
    <row r="15" spans="1:7" x14ac:dyDescent="0.2">
      <c r="A15" s="3" t="s">
        <v>58</v>
      </c>
    </row>
    <row r="16" spans="1:7" ht="25.5" x14ac:dyDescent="0.2">
      <c r="A16" s="6" t="s">
        <v>32</v>
      </c>
      <c r="B16" s="7">
        <v>1990</v>
      </c>
      <c r="C16" s="7">
        <v>2000</v>
      </c>
      <c r="D16" s="7">
        <v>2010</v>
      </c>
      <c r="E16" s="7">
        <v>2013</v>
      </c>
      <c r="F16" s="7">
        <v>2014</v>
      </c>
      <c r="G16" s="8" t="s">
        <v>3</v>
      </c>
    </row>
    <row r="17" spans="1:7" x14ac:dyDescent="0.2">
      <c r="A17" s="9" t="s">
        <v>1</v>
      </c>
      <c r="B17" s="40">
        <v>94.894982320058091</v>
      </c>
      <c r="C17" s="40">
        <v>96.229547726409905</v>
      </c>
      <c r="D17" s="40">
        <v>90.014870658101387</v>
      </c>
      <c r="E17" s="40">
        <v>88.848880115344897</v>
      </c>
      <c r="F17" s="40">
        <v>91.553042048343514</v>
      </c>
      <c r="G17" s="12">
        <f t="shared" ref="G17:G22" si="1">100*SUM(F17/B17-1)</f>
        <v>-3.5217249532151329</v>
      </c>
    </row>
    <row r="18" spans="1:7" x14ac:dyDescent="0.2">
      <c r="A18" s="13" t="s">
        <v>28</v>
      </c>
      <c r="B18" s="41">
        <v>36.569132391749498</v>
      </c>
      <c r="C18" s="42">
        <v>36.170355274591998</v>
      </c>
      <c r="D18" s="42">
        <v>34.010633131383003</v>
      </c>
      <c r="E18" s="43">
        <v>33.231681726835497</v>
      </c>
      <c r="F18" s="44">
        <v>33.737692942255798</v>
      </c>
      <c r="G18" s="19">
        <f t="shared" si="1"/>
        <v>-7.7427033793465494</v>
      </c>
    </row>
    <row r="19" spans="1:7" x14ac:dyDescent="0.2">
      <c r="A19" s="13" t="s">
        <v>29</v>
      </c>
      <c r="B19" s="41">
        <v>7.8983109122309099</v>
      </c>
      <c r="C19" s="42">
        <v>8.3855304534236197</v>
      </c>
      <c r="D19" s="42">
        <v>7.7568953641954597</v>
      </c>
      <c r="E19" s="43">
        <v>7.1352182931019099</v>
      </c>
      <c r="F19" s="44">
        <v>8.3208215740306297</v>
      </c>
      <c r="G19" s="19">
        <f t="shared" si="1"/>
        <v>5.3493799686391341</v>
      </c>
    </row>
    <row r="20" spans="1:7" x14ac:dyDescent="0.2">
      <c r="A20" s="13" t="s">
        <v>30</v>
      </c>
      <c r="B20" s="44">
        <v>36.713621781237798</v>
      </c>
      <c r="C20" s="42">
        <v>37.151684238538003</v>
      </c>
      <c r="D20" s="42">
        <v>33.918889080226201</v>
      </c>
      <c r="E20" s="43">
        <v>33.408391750791097</v>
      </c>
      <c r="F20" s="44">
        <v>34.663567334156802</v>
      </c>
      <c r="G20" s="19">
        <f t="shared" si="1"/>
        <v>-5.5839068651316159</v>
      </c>
    </row>
    <row r="21" spans="1:7" x14ac:dyDescent="0.2">
      <c r="A21" s="13" t="s">
        <v>27</v>
      </c>
      <c r="B21" s="44">
        <v>11.7429044677741</v>
      </c>
      <c r="C21" s="42">
        <v>12.493732644276699</v>
      </c>
      <c r="D21" s="42">
        <v>12.2933577652003</v>
      </c>
      <c r="E21" s="41">
        <v>12.9775811435014</v>
      </c>
      <c r="F21" s="44">
        <v>12.683620650200901</v>
      </c>
      <c r="G21" s="19">
        <f t="shared" si="1"/>
        <v>8.010932772282997</v>
      </c>
    </row>
    <row r="22" spans="1:7" x14ac:dyDescent="0.2">
      <c r="A22" s="48" t="s">
        <v>31</v>
      </c>
      <c r="B22" s="45">
        <v>1.9710127670657869</v>
      </c>
      <c r="C22" s="46">
        <v>2.0282451155795798</v>
      </c>
      <c r="D22" s="49">
        <v>2.0350953170964416</v>
      </c>
      <c r="E22" s="45">
        <v>2.0960072011150004</v>
      </c>
      <c r="F22" s="45">
        <v>2.1473395476993744</v>
      </c>
      <c r="G22" s="24">
        <f t="shared" si="1"/>
        <v>8.945998908778364</v>
      </c>
    </row>
    <row r="24" spans="1:7" x14ac:dyDescent="0.2">
      <c r="A24" s="3" t="s">
        <v>40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20"/>
  <sheetViews>
    <sheetView workbookViewId="0">
      <selection activeCell="I10" sqref="I10"/>
    </sheetView>
  </sheetViews>
  <sheetFormatPr baseColWidth="10" defaultRowHeight="12.75" x14ac:dyDescent="0.2"/>
  <cols>
    <col min="1" max="1" width="48" style="3" customWidth="1"/>
    <col min="2" max="16384" width="11.42578125" style="3"/>
  </cols>
  <sheetData>
    <row r="1" spans="1:7" ht="30.75" customHeight="1" x14ac:dyDescent="0.2"/>
    <row r="2" spans="1:7" ht="30.75" customHeight="1" x14ac:dyDescent="0.25">
      <c r="A2" s="4" t="s">
        <v>52</v>
      </c>
    </row>
    <row r="3" spans="1:7" x14ac:dyDescent="0.2">
      <c r="A3" s="3" t="s">
        <v>58</v>
      </c>
    </row>
    <row r="4" spans="1:7" ht="25.5" x14ac:dyDescent="0.2">
      <c r="A4" s="6" t="s">
        <v>34</v>
      </c>
      <c r="B4" s="7">
        <v>1990</v>
      </c>
      <c r="C4" s="7">
        <v>2000</v>
      </c>
      <c r="D4" s="7">
        <v>2010</v>
      </c>
      <c r="E4" s="7">
        <v>2013</v>
      </c>
      <c r="F4" s="7">
        <v>2014</v>
      </c>
      <c r="G4" s="8" t="s">
        <v>3</v>
      </c>
    </row>
    <row r="5" spans="1:7" x14ac:dyDescent="0.2">
      <c r="A5" s="9" t="s">
        <v>1</v>
      </c>
      <c r="B5" s="10">
        <v>-255.19407461105899</v>
      </c>
      <c r="C5" s="10">
        <v>-314.11693686589899</v>
      </c>
      <c r="D5" s="10">
        <v>-317.27489399332597</v>
      </c>
      <c r="E5" s="10">
        <v>-316.26235959158498</v>
      </c>
      <c r="F5" s="10">
        <v>-302.55976675674202</v>
      </c>
      <c r="G5" s="12">
        <f>-100*(F5-B5)/B5</f>
        <v>-18.560655147606003</v>
      </c>
    </row>
    <row r="6" spans="1:7" x14ac:dyDescent="0.2">
      <c r="A6" s="31" t="s">
        <v>62</v>
      </c>
      <c r="B6" s="32">
        <v>-389.881342001213</v>
      </c>
      <c r="C6" s="33">
        <v>-424.348649479134</v>
      </c>
      <c r="D6" s="34">
        <v>-435.15452847680501</v>
      </c>
      <c r="E6" s="33">
        <v>-449.09465996774497</v>
      </c>
      <c r="F6" s="34">
        <v>-432.82474263702898</v>
      </c>
      <c r="G6" s="19">
        <f>-100*(F6-B6)/B6</f>
        <v>-11.01447953764414</v>
      </c>
    </row>
    <row r="7" spans="1:7" x14ac:dyDescent="0.2">
      <c r="A7" s="31" t="s">
        <v>61</v>
      </c>
      <c r="B7" s="32">
        <v>82.034378755838205</v>
      </c>
      <c r="C7" s="33">
        <v>80.966769782908202</v>
      </c>
      <c r="D7" s="34">
        <v>70.655883618023594</v>
      </c>
      <c r="E7" s="33">
        <v>76.198427931995496</v>
      </c>
      <c r="F7" s="34">
        <v>75.288949336726404</v>
      </c>
      <c r="G7" s="19">
        <f>100*(F7-B7)/B7</f>
        <v>-8.2226860511596715</v>
      </c>
    </row>
    <row r="8" spans="1:7" x14ac:dyDescent="0.2">
      <c r="A8" s="48" t="s">
        <v>33</v>
      </c>
      <c r="B8" s="37">
        <v>38.775570827491201</v>
      </c>
      <c r="C8" s="38">
        <v>43.1546456182637</v>
      </c>
      <c r="D8" s="39">
        <v>51.589721861650197</v>
      </c>
      <c r="E8" s="38">
        <v>52.071045398475498</v>
      </c>
      <c r="F8" s="39">
        <v>52.396851464726801</v>
      </c>
      <c r="G8" s="24">
        <f>100*(F8-B8)/B8</f>
        <v>35.128510932399607</v>
      </c>
    </row>
    <row r="10" spans="1:7" x14ac:dyDescent="0.2">
      <c r="A10" s="3" t="s">
        <v>39</v>
      </c>
    </row>
    <row r="12" spans="1:7" ht="15.75" x14ac:dyDescent="0.25">
      <c r="A12" s="60" t="s">
        <v>53</v>
      </c>
    </row>
    <row r="13" spans="1:7" x14ac:dyDescent="0.2">
      <c r="A13" s="3" t="s">
        <v>58</v>
      </c>
    </row>
    <row r="14" spans="1:7" ht="25.5" x14ac:dyDescent="0.2">
      <c r="A14" s="6" t="s">
        <v>34</v>
      </c>
      <c r="B14" s="7">
        <v>1990</v>
      </c>
      <c r="C14" s="7">
        <v>2000</v>
      </c>
      <c r="D14" s="7">
        <v>2010</v>
      </c>
      <c r="E14" s="7">
        <v>2013</v>
      </c>
      <c r="F14" s="7">
        <v>2014</v>
      </c>
      <c r="G14" s="8" t="s">
        <v>3</v>
      </c>
    </row>
    <row r="15" spans="1:7" x14ac:dyDescent="0.2">
      <c r="A15" s="9" t="s">
        <v>1</v>
      </c>
      <c r="B15" s="40">
        <v>-30.581021838504899</v>
      </c>
      <c r="C15" s="40">
        <v>-32.759196534751297</v>
      </c>
      <c r="D15" s="40">
        <v>-38.769804470408602</v>
      </c>
      <c r="E15" s="40">
        <v>-53.5291615124328</v>
      </c>
      <c r="F15" s="40">
        <v>-50.645406643846997</v>
      </c>
      <c r="G15" s="12">
        <f>-100*(F15/B15-1)</f>
        <v>-65.610576753451738</v>
      </c>
    </row>
    <row r="16" spans="1:7" x14ac:dyDescent="0.2">
      <c r="A16" s="31" t="s">
        <v>62</v>
      </c>
      <c r="B16" s="41">
        <v>-39.445000786997703</v>
      </c>
      <c r="C16" s="42">
        <v>-41.697398058726399</v>
      </c>
      <c r="D16" s="42">
        <v>-56.846669716188302</v>
      </c>
      <c r="E16" s="43">
        <v>-71.840821174620103</v>
      </c>
      <c r="F16" s="44">
        <v>-69.484913519193199</v>
      </c>
      <c r="G16" s="19">
        <f>-100*(F16/B16-1)</f>
        <v>-76.156451091002594</v>
      </c>
    </row>
    <row r="17" spans="1:7" x14ac:dyDescent="0.2">
      <c r="A17" s="31" t="s">
        <v>61</v>
      </c>
      <c r="B17" s="44">
        <v>-16.457071160101201</v>
      </c>
      <c r="C17" s="42">
        <v>-16.629581724272299</v>
      </c>
      <c r="D17" s="42">
        <v>-11.0267420259395</v>
      </c>
      <c r="E17" s="43">
        <v>-10.749269234577801</v>
      </c>
      <c r="F17" s="44">
        <v>-10.317264421110499</v>
      </c>
      <c r="G17" s="19">
        <f>-100*(F17/B17-1)</f>
        <v>37.308015984497608</v>
      </c>
    </row>
    <row r="18" spans="1:7" x14ac:dyDescent="0.2">
      <c r="A18" s="48" t="s">
        <v>33</v>
      </c>
      <c r="B18" s="45">
        <v>10.318271697830101</v>
      </c>
      <c r="C18" s="46">
        <v>10.7483948808514</v>
      </c>
      <c r="D18" s="46">
        <v>12.5787747555765</v>
      </c>
      <c r="E18" s="47">
        <v>11.8219215743413</v>
      </c>
      <c r="F18" s="45">
        <v>11.5790057814656</v>
      </c>
      <c r="G18" s="24">
        <f>100*(F18/B18-1)</f>
        <v>12.218461778832857</v>
      </c>
    </row>
    <row r="20" spans="1:7" x14ac:dyDescent="0.2">
      <c r="A20" s="3" t="s">
        <v>40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G20"/>
  <sheetViews>
    <sheetView tabSelected="1" workbookViewId="0">
      <selection activeCell="L24" sqref="L24"/>
    </sheetView>
  </sheetViews>
  <sheetFormatPr baseColWidth="10" defaultRowHeight="12.75" x14ac:dyDescent="0.2"/>
  <cols>
    <col min="1" max="1" width="48" style="3" customWidth="1"/>
    <col min="2" max="16384" width="11.42578125" style="3"/>
  </cols>
  <sheetData>
    <row r="1" spans="1:7" ht="30.75" customHeight="1" x14ac:dyDescent="0.2"/>
    <row r="2" spans="1:7" ht="30.75" customHeight="1" x14ac:dyDescent="0.25">
      <c r="A2" s="4" t="s">
        <v>54</v>
      </c>
    </row>
    <row r="3" spans="1:7" x14ac:dyDescent="0.2">
      <c r="A3" s="3" t="s">
        <v>58</v>
      </c>
    </row>
    <row r="4" spans="1:7" ht="25.5" x14ac:dyDescent="0.2">
      <c r="A4" s="6" t="s">
        <v>38</v>
      </c>
      <c r="B4" s="7">
        <v>1990</v>
      </c>
      <c r="C4" s="7">
        <v>2000</v>
      </c>
      <c r="D4" s="7">
        <v>2010</v>
      </c>
      <c r="E4" s="7">
        <v>2013</v>
      </c>
      <c r="F4" s="7">
        <v>2014</v>
      </c>
      <c r="G4" s="8" t="s">
        <v>3</v>
      </c>
    </row>
    <row r="5" spans="1:7" x14ac:dyDescent="0.2">
      <c r="A5" s="9" t="s">
        <v>1</v>
      </c>
      <c r="B5" s="10">
        <v>243.23581400840899</v>
      </c>
      <c r="C5" s="10">
        <v>237.088404621834</v>
      </c>
      <c r="D5" s="10">
        <v>169.196442713718</v>
      </c>
      <c r="E5" s="10">
        <v>150.743021748898</v>
      </c>
      <c r="F5" s="10">
        <v>145.70136136782099</v>
      </c>
      <c r="G5" s="12">
        <f>100*(F5-B5)/B5</f>
        <v>-40.09872190828613</v>
      </c>
    </row>
    <row r="6" spans="1:7" x14ac:dyDescent="0.2">
      <c r="A6" s="31" t="s">
        <v>35</v>
      </c>
      <c r="B6" s="32">
        <v>194.15784834914399</v>
      </c>
      <c r="C6" s="33">
        <v>195.81876594640701</v>
      </c>
      <c r="D6" s="34">
        <v>131.45524153151101</v>
      </c>
      <c r="E6" s="33">
        <v>113.039187499397</v>
      </c>
      <c r="F6" s="34">
        <v>107.632563759466</v>
      </c>
      <c r="G6" s="19">
        <f>100*(F6-B6)/B6</f>
        <v>-44.564402276483854</v>
      </c>
    </row>
    <row r="7" spans="1:7" x14ac:dyDescent="0.2">
      <c r="A7" s="35" t="s">
        <v>36</v>
      </c>
      <c r="B7" s="32">
        <v>42.499144229791703</v>
      </c>
      <c r="C7" s="33">
        <v>34.781754576213203</v>
      </c>
      <c r="D7" s="34">
        <v>28.1227911241531</v>
      </c>
      <c r="E7" s="33">
        <v>27.363473040920301</v>
      </c>
      <c r="F7" s="34">
        <v>27.374682386306201</v>
      </c>
      <c r="G7" s="19">
        <f>100*(F7-B7)/B7</f>
        <v>-35.587685628933968</v>
      </c>
    </row>
    <row r="8" spans="1:7" x14ac:dyDescent="0.2">
      <c r="A8" s="36" t="s">
        <v>37</v>
      </c>
      <c r="B8" s="37">
        <v>6.578821429473301</v>
      </c>
      <c r="C8" s="38">
        <v>6.4878840992137867</v>
      </c>
      <c r="D8" s="39">
        <v>9.6184100580538932</v>
      </c>
      <c r="E8" s="38">
        <v>10.340361208580699</v>
      </c>
      <c r="F8" s="39">
        <v>10.694115222048797</v>
      </c>
      <c r="G8" s="24">
        <f>100*(F8-B8)/B8</f>
        <v>62.553663094408776</v>
      </c>
    </row>
    <row r="10" spans="1:7" x14ac:dyDescent="0.2">
      <c r="A10" s="3" t="s">
        <v>39</v>
      </c>
    </row>
    <row r="12" spans="1:7" ht="15.75" x14ac:dyDescent="0.25">
      <c r="A12" s="92" t="s">
        <v>55</v>
      </c>
      <c r="B12" s="94"/>
      <c r="C12" s="94"/>
      <c r="D12" s="94"/>
    </row>
    <row r="13" spans="1:7" x14ac:dyDescent="0.2">
      <c r="A13" s="3" t="s">
        <v>58</v>
      </c>
    </row>
    <row r="14" spans="1:7" ht="25.5" x14ac:dyDescent="0.2">
      <c r="A14" s="6" t="s">
        <v>38</v>
      </c>
      <c r="B14" s="7">
        <v>1990</v>
      </c>
      <c r="C14" s="7">
        <v>2000</v>
      </c>
      <c r="D14" s="7">
        <v>2010</v>
      </c>
      <c r="E14" s="7">
        <v>2013</v>
      </c>
      <c r="F14" s="7">
        <v>2014</v>
      </c>
      <c r="G14" s="8" t="s">
        <v>3</v>
      </c>
    </row>
    <row r="15" spans="1:7" x14ac:dyDescent="0.2">
      <c r="A15" s="9" t="s">
        <v>1</v>
      </c>
      <c r="B15" s="40">
        <v>17.410996604817299</v>
      </c>
      <c r="C15" s="40">
        <v>22.752482779839799</v>
      </c>
      <c r="D15" s="40">
        <v>21.458388461348601</v>
      </c>
      <c r="E15" s="40">
        <v>19.752903758409101</v>
      </c>
      <c r="F15" s="40">
        <v>19.485828896250801</v>
      </c>
      <c r="G15" s="12">
        <f>100*(F15/B15-1)</f>
        <v>11.916792234968533</v>
      </c>
    </row>
    <row r="16" spans="1:7" x14ac:dyDescent="0.2">
      <c r="A16" s="31" t="s">
        <v>35</v>
      </c>
      <c r="B16" s="41">
        <v>12.7409868704778</v>
      </c>
      <c r="C16" s="42">
        <v>17.822455123491999</v>
      </c>
      <c r="D16" s="42">
        <v>16.468368932701701</v>
      </c>
      <c r="E16" s="43">
        <v>14.807434551286599</v>
      </c>
      <c r="F16" s="44">
        <v>14.303904225374</v>
      </c>
      <c r="G16" s="19">
        <f>100*(F16/B16-1)</f>
        <v>12.266846915270291</v>
      </c>
    </row>
    <row r="17" spans="1:7" x14ac:dyDescent="0.2">
      <c r="A17" s="35" t="s">
        <v>36</v>
      </c>
      <c r="B17" s="44">
        <v>2.2647444292559298</v>
      </c>
      <c r="C17" s="42">
        <v>2.8569739754655901</v>
      </c>
      <c r="D17" s="42">
        <v>2.6747042389713802</v>
      </c>
      <c r="E17" s="43">
        <v>2.6257524681751199</v>
      </c>
      <c r="F17" s="44">
        <v>2.6333305260626401</v>
      </c>
      <c r="G17" s="19">
        <f>100*(F17/B17-1)</f>
        <v>16.274953237341983</v>
      </c>
    </row>
    <row r="18" spans="1:7" x14ac:dyDescent="0.2">
      <c r="A18" s="36" t="s">
        <v>37</v>
      </c>
      <c r="B18" s="45">
        <v>2.4052653050835699</v>
      </c>
      <c r="C18" s="46">
        <v>2.07305368088221</v>
      </c>
      <c r="D18" s="46">
        <v>2.3153152896755205</v>
      </c>
      <c r="E18" s="47">
        <v>11.8219215743413</v>
      </c>
      <c r="F18" s="45">
        <v>2.3197167389473816</v>
      </c>
      <c r="G18" s="24">
        <f>100*(F18/B18-1)</f>
        <v>-3.556720581109285</v>
      </c>
    </row>
    <row r="20" spans="1:7" x14ac:dyDescent="0.2">
      <c r="A20" s="3" t="s">
        <v>40</v>
      </c>
    </row>
  </sheetData>
  <mergeCells count="1">
    <mergeCell ref="A12:D12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émissions de GES énergie</vt:lpstr>
      <vt:lpstr>émissions de CO2 par kWh UE</vt:lpstr>
      <vt:lpstr>émissions de GES transports</vt:lpstr>
      <vt:lpstr>émissions de GES de l'industrie</vt:lpstr>
      <vt:lpstr>émissions GES résidentiel-terti</vt:lpstr>
      <vt:lpstr>émissions de GES agriculture</vt:lpstr>
      <vt:lpstr>émissions de GES UTCF</vt:lpstr>
      <vt:lpstr>émissions de GES déchets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Ecoiffier</dc:creator>
  <cp:lastModifiedBy>Charlotte VAILLES</cp:lastModifiedBy>
  <dcterms:created xsi:type="dcterms:W3CDTF">2016-10-06T15:59:39Z</dcterms:created>
  <dcterms:modified xsi:type="dcterms:W3CDTF">2016-11-02T15:55:45Z</dcterms:modified>
</cp:coreProperties>
</file>